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9180" windowHeight="3735"/>
  </bookViews>
  <sheets>
    <sheet name="comuna1" sheetId="1" r:id="rId1"/>
    <sheet name="comuna3" sheetId="2" r:id="rId2"/>
    <sheet name="comuna17" sheetId="3" r:id="rId3"/>
    <sheet name="comuna18" sheetId="4" r:id="rId4"/>
    <sheet name="COMUNA19" sheetId="5" r:id="rId5"/>
    <sheet name="comuna20" sheetId="6" r:id="rId6"/>
    <sheet name="RURAL" sheetId="8" r:id="rId7"/>
    <sheet name="ESELADERA" sheetId="9" r:id="rId8"/>
    <sheet name="RESUMEN CENSOS" sheetId="11" r:id="rId9"/>
    <sheet name="M.E.F." sheetId="10" r:id="rId10"/>
    <sheet name="POBLACION INFANTIL" sheetId="12" r:id="rId11"/>
    <sheet name="Hoja1" sheetId="13" r:id="rId12"/>
  </sheets>
  <externalReferences>
    <externalReference r:id="rId13"/>
  </externalReferences>
  <calcPr calcId="124519"/>
</workbook>
</file>

<file path=xl/calcChain.xml><?xml version="1.0" encoding="utf-8"?>
<calcChain xmlns="http://schemas.openxmlformats.org/spreadsheetml/2006/main">
  <c r="D155" i="9"/>
  <c r="D154"/>
  <c r="F151"/>
  <c r="D151"/>
  <c r="B151"/>
  <c r="E154"/>
  <c r="D154" i="8"/>
  <c r="D154" i="6"/>
  <c r="D154" i="5"/>
  <c r="D155" i="4"/>
  <c r="D155" i="3"/>
  <c r="B133" i="2"/>
  <c r="B134"/>
  <c r="F153" i="1"/>
  <c r="F135" l="1"/>
  <c r="M33" i="9"/>
  <c r="M31"/>
  <c r="K36" l="1"/>
  <c r="I24" l="1"/>
  <c r="F3" i="12"/>
  <c r="D157" i="9"/>
  <c r="B157"/>
  <c r="F157" i="8"/>
  <c r="E157"/>
  <c r="F157" i="6"/>
  <c r="E157"/>
  <c r="F157" i="5"/>
  <c r="E157"/>
  <c r="F157" i="4"/>
  <c r="E157"/>
  <c r="F157" i="3"/>
  <c r="E157"/>
  <c r="F157" i="2"/>
  <c r="E157"/>
  <c r="B21" i="12"/>
  <c r="B19"/>
  <c r="C21"/>
  <c r="F155" i="9"/>
  <c r="D35" i="1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6"/>
  <c r="D137"/>
  <c r="D138"/>
  <c r="D140"/>
  <c r="D141"/>
  <c r="D142"/>
  <c r="D143"/>
  <c r="D144"/>
  <c r="D145"/>
  <c r="D146"/>
  <c r="D147"/>
  <c r="D148"/>
  <c r="D149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6"/>
  <c r="B137"/>
  <c r="B138"/>
  <c r="B139"/>
  <c r="B140"/>
  <c r="B141"/>
  <c r="B142"/>
  <c r="B143"/>
  <c r="B144"/>
  <c r="B145"/>
  <c r="B146"/>
  <c r="B147"/>
  <c r="B148"/>
  <c r="B149"/>
  <c r="D44" i="2"/>
  <c r="D44" i="3"/>
  <c r="D44" i="4"/>
  <c r="D44" i="5"/>
  <c r="F44" s="1"/>
  <c r="D44" i="6"/>
  <c r="D44" i="8"/>
  <c r="D45" i="2"/>
  <c r="D45" i="3"/>
  <c r="D45" i="4"/>
  <c r="D45" i="5"/>
  <c r="D45" i="6"/>
  <c r="D45" i="8"/>
  <c r="D46" i="2"/>
  <c r="D46" i="3"/>
  <c r="D46" i="4"/>
  <c r="D46" i="5"/>
  <c r="D46" i="6"/>
  <c r="D46" i="8"/>
  <c r="D47" i="2"/>
  <c r="D47" i="3"/>
  <c r="D47" i="4"/>
  <c r="D47" i="5"/>
  <c r="D47" i="6"/>
  <c r="D47" i="8"/>
  <c r="D48" i="2"/>
  <c r="D48" i="3"/>
  <c r="D48" i="4"/>
  <c r="D48" i="5"/>
  <c r="F48" s="1"/>
  <c r="D48" i="6"/>
  <c r="D48" i="8"/>
  <c r="D49" i="2"/>
  <c r="D49" i="3"/>
  <c r="D49" i="4"/>
  <c r="D49" i="5"/>
  <c r="D49" i="6"/>
  <c r="D49" i="8"/>
  <c r="D50" i="2"/>
  <c r="D50" i="3"/>
  <c r="D11" s="1"/>
  <c r="D50" i="4"/>
  <c r="D50" i="5"/>
  <c r="D50" i="6"/>
  <c r="D50" i="8"/>
  <c r="D51" i="2"/>
  <c r="D51" i="3"/>
  <c r="D51" i="4"/>
  <c r="D51" i="5"/>
  <c r="D51" i="6"/>
  <c r="D51" i="8"/>
  <c r="D52" i="2"/>
  <c r="D52" i="3"/>
  <c r="D52" i="4"/>
  <c r="D52" i="5"/>
  <c r="D52" i="6"/>
  <c r="D52" i="8"/>
  <c r="D53" i="2"/>
  <c r="D53" i="3"/>
  <c r="D53" i="4"/>
  <c r="D53" i="5"/>
  <c r="D53" i="6"/>
  <c r="D53" i="8"/>
  <c r="D54" i="2"/>
  <c r="D54" i="3"/>
  <c r="D54" i="4"/>
  <c r="D54" i="5"/>
  <c r="D54" i="6"/>
  <c r="D54" i="8"/>
  <c r="D55" i="2"/>
  <c r="D55" i="3"/>
  <c r="D55" i="4"/>
  <c r="D55" i="5"/>
  <c r="D55" i="6"/>
  <c r="D55" i="8"/>
  <c r="D56" i="2"/>
  <c r="D56" i="3"/>
  <c r="F56" s="1"/>
  <c r="D56" i="4"/>
  <c r="D56" i="5"/>
  <c r="D56" i="6"/>
  <c r="D56" i="8"/>
  <c r="F56" s="1"/>
  <c r="D57" i="2"/>
  <c r="D57" i="3"/>
  <c r="D57" i="4"/>
  <c r="D57" i="5"/>
  <c r="D57" i="6"/>
  <c r="D57" i="8"/>
  <c r="D58" i="2"/>
  <c r="D58" i="3"/>
  <c r="D58" i="4"/>
  <c r="D58" i="5"/>
  <c r="D58" i="6"/>
  <c r="D58" i="8"/>
  <c r="D59" i="2"/>
  <c r="D59" i="3"/>
  <c r="D59" i="4"/>
  <c r="D59" i="5"/>
  <c r="D59" i="6"/>
  <c r="D13" s="1"/>
  <c r="D59" i="8"/>
  <c r="D60" i="2"/>
  <c r="D60" i="3"/>
  <c r="F60" s="1"/>
  <c r="D60" i="4"/>
  <c r="D60" i="5"/>
  <c r="D60" i="6"/>
  <c r="D60" i="8"/>
  <c r="D61" i="2"/>
  <c r="D61" i="3"/>
  <c r="D61" i="4"/>
  <c r="D61" i="5"/>
  <c r="D61" i="6"/>
  <c r="D61" i="8"/>
  <c r="D62" i="2"/>
  <c r="D62" i="3"/>
  <c r="D62" i="4"/>
  <c r="D62" i="5"/>
  <c r="D62" i="6"/>
  <c r="D62" i="8"/>
  <c r="D63" i="2"/>
  <c r="D63" i="3"/>
  <c r="D63" i="4"/>
  <c r="D63" i="5"/>
  <c r="D63" i="6"/>
  <c r="D63" i="8"/>
  <c r="D64" i="2"/>
  <c r="D64" i="3"/>
  <c r="D64" i="4"/>
  <c r="D64" i="5"/>
  <c r="D64" i="6"/>
  <c r="D64" i="8"/>
  <c r="D65" i="2"/>
  <c r="D65" i="3"/>
  <c r="D65" i="4"/>
  <c r="D65" i="5"/>
  <c r="D65" i="6"/>
  <c r="D65" i="8"/>
  <c r="D66" i="2"/>
  <c r="D66" i="3"/>
  <c r="D66" i="4"/>
  <c r="D66" i="5"/>
  <c r="D66" i="6"/>
  <c r="D66" i="8"/>
  <c r="D67" i="2"/>
  <c r="D67" i="3"/>
  <c r="D67" i="4"/>
  <c r="D67" i="5"/>
  <c r="D67" i="6"/>
  <c r="D67" i="8"/>
  <c r="D68" i="2"/>
  <c r="D68" i="3"/>
  <c r="D68" i="4"/>
  <c r="D68" i="5"/>
  <c r="D68" i="6"/>
  <c r="D68" i="8"/>
  <c r="D69" i="2"/>
  <c r="D69" i="3"/>
  <c r="D69" i="4"/>
  <c r="D69" i="5"/>
  <c r="D69" i="6"/>
  <c r="D69" i="8"/>
  <c r="D70" i="2"/>
  <c r="D70" i="3"/>
  <c r="D70" i="4"/>
  <c r="D70" i="5"/>
  <c r="D70" i="6"/>
  <c r="D70" i="8"/>
  <c r="D71" i="2"/>
  <c r="F71" s="1"/>
  <c r="D71" i="3"/>
  <c r="D71" i="4"/>
  <c r="D71" i="5"/>
  <c r="D71" i="6"/>
  <c r="F71" s="1"/>
  <c r="D71" i="8"/>
  <c r="D72" i="2"/>
  <c r="D72" i="3"/>
  <c r="D72" i="4"/>
  <c r="D72" i="5"/>
  <c r="D72" i="6"/>
  <c r="D72" i="8"/>
  <c r="D73" i="2"/>
  <c r="F73" s="1"/>
  <c r="D73" i="3"/>
  <c r="D73" i="4"/>
  <c r="D73" i="5"/>
  <c r="D73" i="6"/>
  <c r="F73" s="1"/>
  <c r="D73" i="8"/>
  <c r="D74" i="2"/>
  <c r="D74" i="3"/>
  <c r="D74" i="4"/>
  <c r="D74" i="5"/>
  <c r="D74" i="6"/>
  <c r="D74" i="8"/>
  <c r="D75" i="2"/>
  <c r="D75" i="3"/>
  <c r="D75" i="4"/>
  <c r="D75" i="5"/>
  <c r="D75" i="6"/>
  <c r="D75" i="8"/>
  <c r="D76" i="2"/>
  <c r="D76" i="3"/>
  <c r="D76" i="4"/>
  <c r="D76" i="5"/>
  <c r="D76" i="6"/>
  <c r="D76" i="8"/>
  <c r="D77" i="2"/>
  <c r="D77" i="3"/>
  <c r="D77" i="4"/>
  <c r="D77" i="5"/>
  <c r="D77" i="6"/>
  <c r="D77" i="8"/>
  <c r="D78" i="2"/>
  <c r="D78" i="3"/>
  <c r="D78" i="4"/>
  <c r="D78" i="5"/>
  <c r="D78" i="6"/>
  <c r="D78" i="8"/>
  <c r="D79" i="2"/>
  <c r="D79" i="3"/>
  <c r="D79" i="4"/>
  <c r="D79" i="5"/>
  <c r="D79" i="6"/>
  <c r="D79" i="8"/>
  <c r="D80" i="2"/>
  <c r="D80" i="3"/>
  <c r="D80" i="4"/>
  <c r="D80" i="5"/>
  <c r="D80" i="6"/>
  <c r="D80" i="8"/>
  <c r="D81" i="2"/>
  <c r="D81" i="3"/>
  <c r="D81" i="4"/>
  <c r="D81" i="5"/>
  <c r="D81" i="6"/>
  <c r="D81" i="8"/>
  <c r="D82" i="2"/>
  <c r="D82" i="3"/>
  <c r="D82" i="4"/>
  <c r="D82" i="5"/>
  <c r="D82" i="6"/>
  <c r="D82" i="8"/>
  <c r="D83" i="2"/>
  <c r="D83" i="3"/>
  <c r="D83" i="4"/>
  <c r="D83" i="5"/>
  <c r="D83" i="6"/>
  <c r="D83" i="8"/>
  <c r="B34" i="1"/>
  <c r="B34" i="2"/>
  <c r="B34" i="3"/>
  <c r="B6" s="1"/>
  <c r="B34" i="4"/>
  <c r="B34" i="5"/>
  <c r="B6" s="1"/>
  <c r="B34" i="6"/>
  <c r="B34" i="8"/>
  <c r="D34" i="1"/>
  <c r="D34" i="2"/>
  <c r="D34" i="3"/>
  <c r="D34" i="4"/>
  <c r="D6" s="1"/>
  <c r="D34" i="5"/>
  <c r="D34" i="6"/>
  <c r="D6" s="1"/>
  <c r="D34" i="8"/>
  <c r="B35" i="2"/>
  <c r="B35" i="3"/>
  <c r="B35" i="4"/>
  <c r="B35" i="5"/>
  <c r="B35" i="6"/>
  <c r="B35" i="8"/>
  <c r="D35" i="2"/>
  <c r="D35" i="3"/>
  <c r="D35" i="4"/>
  <c r="D35" i="5"/>
  <c r="D35" i="6"/>
  <c r="D35" i="8"/>
  <c r="B36" i="2"/>
  <c r="B36" i="3"/>
  <c r="B36" i="4"/>
  <c r="B36" i="5"/>
  <c r="B36" i="6"/>
  <c r="F36" s="1"/>
  <c r="B36" i="8"/>
  <c r="D36" i="2"/>
  <c r="D36" i="3"/>
  <c r="D36" i="4"/>
  <c r="D36" i="5"/>
  <c r="D36" i="6"/>
  <c r="D36" i="8"/>
  <c r="B37" i="2"/>
  <c r="B37" i="3"/>
  <c r="B37" i="4"/>
  <c r="F37" s="1"/>
  <c r="B37" i="5"/>
  <c r="F37" s="1"/>
  <c r="B37" i="6"/>
  <c r="F37" s="1"/>
  <c r="B37" i="8"/>
  <c r="D37" i="2"/>
  <c r="F37" s="1"/>
  <c r="D37" i="3"/>
  <c r="D37" i="4"/>
  <c r="D37" i="5"/>
  <c r="D37" i="6"/>
  <c r="D37" i="8"/>
  <c r="B38" i="2"/>
  <c r="B38" i="3"/>
  <c r="B38" i="4"/>
  <c r="B38" i="5"/>
  <c r="B38" i="6"/>
  <c r="F38" s="1"/>
  <c r="B38" i="8"/>
  <c r="D38" i="2"/>
  <c r="D38" i="3"/>
  <c r="D38" i="4"/>
  <c r="D38" i="5"/>
  <c r="D38" i="6"/>
  <c r="D38" i="8"/>
  <c r="F38" s="1"/>
  <c r="B39" i="2"/>
  <c r="B39" i="3"/>
  <c r="B39" i="4"/>
  <c r="B39" i="5"/>
  <c r="F39" s="1"/>
  <c r="B39" i="6"/>
  <c r="B39" i="8"/>
  <c r="D39" i="2"/>
  <c r="D39" i="3"/>
  <c r="D39" i="4"/>
  <c r="D39" i="5"/>
  <c r="D39" i="6"/>
  <c r="D39" i="8"/>
  <c r="B99" i="2"/>
  <c r="B99" i="3"/>
  <c r="F99" s="1"/>
  <c r="B99" i="4"/>
  <c r="B99" i="5"/>
  <c r="B99" i="6"/>
  <c r="B99" i="8"/>
  <c r="B100" i="2"/>
  <c r="B100" i="3"/>
  <c r="B100" i="4"/>
  <c r="B100" i="5"/>
  <c r="B100" i="6"/>
  <c r="B100" i="8"/>
  <c r="B101" i="2"/>
  <c r="B101" i="3"/>
  <c r="B101" i="4"/>
  <c r="B101" i="5"/>
  <c r="B101" i="6"/>
  <c r="B101" i="8"/>
  <c r="B102" i="2"/>
  <c r="B102" i="3"/>
  <c r="B102" i="4"/>
  <c r="B102" i="5"/>
  <c r="B102" i="6"/>
  <c r="B102" i="8"/>
  <c r="F102" s="1"/>
  <c r="B103" i="2"/>
  <c r="B103" i="3"/>
  <c r="F103" s="1"/>
  <c r="B103" i="4"/>
  <c r="B103" i="5"/>
  <c r="B103" i="6"/>
  <c r="B103" i="8"/>
  <c r="D99" i="2"/>
  <c r="D99" i="3"/>
  <c r="D99" i="4"/>
  <c r="D99" i="5"/>
  <c r="D99" i="6"/>
  <c r="D99" i="8"/>
  <c r="F99" s="1"/>
  <c r="D100" i="2"/>
  <c r="D100" i="3"/>
  <c r="D100" i="4"/>
  <c r="D100" i="5"/>
  <c r="D100" i="6"/>
  <c r="D100" i="8"/>
  <c r="D101" i="2"/>
  <c r="D101" i="3"/>
  <c r="D101" i="4"/>
  <c r="D101" i="5"/>
  <c r="D101" i="6"/>
  <c r="D101" i="8"/>
  <c r="F101" s="1"/>
  <c r="D102" i="2"/>
  <c r="D102" i="3"/>
  <c r="D102" i="4"/>
  <c r="D102" i="5"/>
  <c r="D102" i="6"/>
  <c r="D102" i="8"/>
  <c r="D103" i="2"/>
  <c r="D103" i="3"/>
  <c r="D103" i="4"/>
  <c r="F103" s="1"/>
  <c r="D103" i="5"/>
  <c r="D103" i="6"/>
  <c r="D103" i="8"/>
  <c r="B104" i="2"/>
  <c r="B104" i="3"/>
  <c r="B104" i="4"/>
  <c r="B104" i="5"/>
  <c r="F104" s="1"/>
  <c r="B104" i="6"/>
  <c r="B104" i="8"/>
  <c r="B105" i="2"/>
  <c r="B105" i="3"/>
  <c r="B105" i="4"/>
  <c r="B105" i="5"/>
  <c r="B105" i="6"/>
  <c r="B105" i="8"/>
  <c r="B106" i="2"/>
  <c r="B106" i="3"/>
  <c r="B106" i="4"/>
  <c r="B106" i="5"/>
  <c r="F106" s="1"/>
  <c r="B106" i="6"/>
  <c r="B106" i="8"/>
  <c r="B107" i="2"/>
  <c r="B107" i="3"/>
  <c r="B107" i="4"/>
  <c r="B107" i="5"/>
  <c r="B107" i="6"/>
  <c r="B107" i="8"/>
  <c r="B108" i="2"/>
  <c r="F108" s="1"/>
  <c r="B108" i="3"/>
  <c r="B108" i="4"/>
  <c r="B108" i="5"/>
  <c r="B108" i="6"/>
  <c r="B108" i="8"/>
  <c r="D104" i="2"/>
  <c r="D104" i="3"/>
  <c r="D104" i="4"/>
  <c r="D104" i="5"/>
  <c r="D104" i="6"/>
  <c r="D104" i="8"/>
  <c r="D105" i="2"/>
  <c r="D105" i="3"/>
  <c r="F105" s="1"/>
  <c r="D105" i="4"/>
  <c r="D105" i="5"/>
  <c r="D105" i="6"/>
  <c r="D105" i="8"/>
  <c r="D106" i="2"/>
  <c r="D106" i="3"/>
  <c r="D106" i="4"/>
  <c r="D106" i="5"/>
  <c r="D106" i="6"/>
  <c r="D106" i="8"/>
  <c r="D107" i="2"/>
  <c r="D107" i="3"/>
  <c r="F107" s="1"/>
  <c r="D107" i="4"/>
  <c r="D107" i="5"/>
  <c r="D107" i="6"/>
  <c r="D107" i="8"/>
  <c r="D108" i="2"/>
  <c r="D108" i="3"/>
  <c r="D108" i="4"/>
  <c r="D108" i="5"/>
  <c r="D108" i="6"/>
  <c r="D108" i="8"/>
  <c r="F108" s="1"/>
  <c r="B109" i="2"/>
  <c r="B109" i="3"/>
  <c r="B109" i="4"/>
  <c r="B109" i="5"/>
  <c r="B109" i="6"/>
  <c r="F109" s="1"/>
  <c r="B109" i="8"/>
  <c r="B110" i="2"/>
  <c r="B110" i="3"/>
  <c r="B110" i="4"/>
  <c r="B110" i="5"/>
  <c r="B110" i="6"/>
  <c r="B110" i="8"/>
  <c r="B111" i="2"/>
  <c r="B111" i="3"/>
  <c r="B111" i="4"/>
  <c r="B111" i="5"/>
  <c r="B111" i="6"/>
  <c r="F111" s="1"/>
  <c r="B111" i="8"/>
  <c r="B112" i="2"/>
  <c r="B112" i="3"/>
  <c r="B112" i="4"/>
  <c r="B112" i="5"/>
  <c r="B112" i="6"/>
  <c r="B112" i="8"/>
  <c r="B113" i="2"/>
  <c r="B113" i="3"/>
  <c r="B113" i="4"/>
  <c r="B113" i="5"/>
  <c r="B113" i="6"/>
  <c r="F113" s="1"/>
  <c r="B113" i="8"/>
  <c r="D109" i="2"/>
  <c r="D109" i="3"/>
  <c r="D109" i="4"/>
  <c r="D109" i="5"/>
  <c r="D109" i="6"/>
  <c r="D109" i="8"/>
  <c r="F109" s="1"/>
  <c r="D110" i="2"/>
  <c r="D110" i="3"/>
  <c r="D110" i="4"/>
  <c r="D110" i="5"/>
  <c r="D110" i="6"/>
  <c r="D110" i="8"/>
  <c r="D111" i="2"/>
  <c r="D111" i="3"/>
  <c r="D111" i="4"/>
  <c r="D111" i="5"/>
  <c r="D111" i="6"/>
  <c r="D111" i="8"/>
  <c r="D112" i="2"/>
  <c r="D112" i="3"/>
  <c r="D112" i="4"/>
  <c r="D112" i="5"/>
  <c r="D112" i="6"/>
  <c r="D112" i="8"/>
  <c r="D113" i="2"/>
  <c r="D113" i="3"/>
  <c r="D113" i="4"/>
  <c r="D113" i="5"/>
  <c r="D113" i="6"/>
  <c r="D113" i="8"/>
  <c r="B114" i="2"/>
  <c r="F114" s="1"/>
  <c r="B114" i="3"/>
  <c r="B114" i="4"/>
  <c r="B114" i="5"/>
  <c r="B114" i="6"/>
  <c r="B114" i="8"/>
  <c r="B115" i="2"/>
  <c r="B115" i="3"/>
  <c r="B115" i="4"/>
  <c r="B115" i="5"/>
  <c r="B115" i="6"/>
  <c r="B115" i="8"/>
  <c r="B116" i="2"/>
  <c r="B116" i="3"/>
  <c r="B116" i="4"/>
  <c r="B116" i="5"/>
  <c r="B116" i="6"/>
  <c r="B116" i="8"/>
  <c r="B117" i="2"/>
  <c r="B117" i="3"/>
  <c r="B117" i="4"/>
  <c r="B117" i="5"/>
  <c r="B117" i="6"/>
  <c r="B117" i="8"/>
  <c r="F117" s="1"/>
  <c r="B118" i="2"/>
  <c r="F118" s="1"/>
  <c r="B118" i="3"/>
  <c r="B118" i="4"/>
  <c r="B118" i="5"/>
  <c r="F118" s="1"/>
  <c r="B118" i="6"/>
  <c r="B118" i="8"/>
  <c r="D114" i="2"/>
  <c r="D114" i="3"/>
  <c r="F114" s="1"/>
  <c r="D114" i="4"/>
  <c r="D114" i="5"/>
  <c r="D114" i="6"/>
  <c r="D114" i="8"/>
  <c r="F114" s="1"/>
  <c r="D115" i="2"/>
  <c r="D115" i="3"/>
  <c r="D115" i="4"/>
  <c r="D115" i="5"/>
  <c r="D115" i="6"/>
  <c r="D115" i="8"/>
  <c r="D116" i="2"/>
  <c r="D116" i="3"/>
  <c r="D116" i="4"/>
  <c r="D116" i="5"/>
  <c r="D116" i="6"/>
  <c r="D116" i="8"/>
  <c r="F116" s="1"/>
  <c r="D117" i="2"/>
  <c r="D117" i="3"/>
  <c r="D117" i="4"/>
  <c r="D117" i="5"/>
  <c r="D117" i="6"/>
  <c r="D117" i="8"/>
  <c r="D118" i="2"/>
  <c r="D118" i="3"/>
  <c r="D118" i="4"/>
  <c r="D118" i="5"/>
  <c r="D118" i="6"/>
  <c r="D118" i="8"/>
  <c r="F118" s="1"/>
  <c r="B119" i="2"/>
  <c r="B119" i="3"/>
  <c r="B119" i="4"/>
  <c r="B119" i="5"/>
  <c r="F119" s="1"/>
  <c r="B119" i="6"/>
  <c r="F119" s="1"/>
  <c r="B119" i="8"/>
  <c r="F119" s="1"/>
  <c r="B120" i="2"/>
  <c r="B120" i="3"/>
  <c r="B120" i="4"/>
  <c r="F120" s="1"/>
  <c r="B120" i="5"/>
  <c r="B120" i="6"/>
  <c r="B120" i="8"/>
  <c r="B121" i="2"/>
  <c r="B121" i="3"/>
  <c r="B121" i="4"/>
  <c r="B121" i="5"/>
  <c r="B121" i="6"/>
  <c r="B121" i="8"/>
  <c r="F121" s="1"/>
  <c r="B122" i="2"/>
  <c r="B122" i="3"/>
  <c r="F122" s="1"/>
  <c r="B122" i="4"/>
  <c r="B122" i="5"/>
  <c r="B122" i="6"/>
  <c r="B122" i="8"/>
  <c r="B123" i="2"/>
  <c r="B123" i="3"/>
  <c r="B123" i="4"/>
  <c r="B123" i="5"/>
  <c r="F123" s="1"/>
  <c r="B123" i="6"/>
  <c r="F123" s="1"/>
  <c r="B123" i="8"/>
  <c r="F123" s="1"/>
  <c r="B124" i="2"/>
  <c r="B124" i="3"/>
  <c r="B124" i="4"/>
  <c r="B124" i="5"/>
  <c r="B124" i="6"/>
  <c r="B124" i="8"/>
  <c r="F124" s="1"/>
  <c r="B125" i="2"/>
  <c r="B125" i="3"/>
  <c r="B125" i="4"/>
  <c r="B125" i="5"/>
  <c r="F125" s="1"/>
  <c r="B125" i="6"/>
  <c r="F125" s="1"/>
  <c r="B125" i="8"/>
  <c r="B126" i="2"/>
  <c r="B126" i="3"/>
  <c r="B126" i="4"/>
  <c r="F126" s="1"/>
  <c r="B126" i="5"/>
  <c r="B126" i="6"/>
  <c r="B126" i="8"/>
  <c r="B127" i="2"/>
  <c r="F127" s="1"/>
  <c r="B127" i="3"/>
  <c r="B127" i="4"/>
  <c r="B127" i="5"/>
  <c r="B127" i="6"/>
  <c r="F127" s="1"/>
  <c r="B127" i="8"/>
  <c r="B128" i="2"/>
  <c r="B128" i="3"/>
  <c r="B128" i="4"/>
  <c r="B128" i="5"/>
  <c r="B128" i="6"/>
  <c r="B128" i="8"/>
  <c r="B129" i="2"/>
  <c r="B129" i="3"/>
  <c r="B129" i="4"/>
  <c r="B129" i="5"/>
  <c r="B129" i="6"/>
  <c r="F129" s="1"/>
  <c r="B129" i="8"/>
  <c r="B130" i="2"/>
  <c r="B130" i="3"/>
  <c r="B130" i="4"/>
  <c r="B130" i="5"/>
  <c r="B130" i="6"/>
  <c r="B130" i="8"/>
  <c r="B131" i="2"/>
  <c r="B131" i="3"/>
  <c r="B131" i="4"/>
  <c r="B131" i="5"/>
  <c r="B131" i="6"/>
  <c r="F131" s="1"/>
  <c r="B131" i="8"/>
  <c r="F131" s="1"/>
  <c r="B132" i="2"/>
  <c r="B132" i="3"/>
  <c r="B132" i="4"/>
  <c r="B132" i="5"/>
  <c r="B132" i="6"/>
  <c r="B132" i="8"/>
  <c r="F132" s="1"/>
  <c r="B133" i="3"/>
  <c r="B133" i="4"/>
  <c r="B133" i="5"/>
  <c r="B133" i="6"/>
  <c r="F133" s="1"/>
  <c r="B133" i="8"/>
  <c r="B134" i="3"/>
  <c r="B134" i="4"/>
  <c r="B134" i="5"/>
  <c r="F134" s="1"/>
  <c r="B134" i="6"/>
  <c r="B134" i="8"/>
  <c r="B135" i="2"/>
  <c r="B135" i="3"/>
  <c r="B135" i="4"/>
  <c r="F135" s="1"/>
  <c r="B135" i="5"/>
  <c r="B135" i="6"/>
  <c r="B135" i="8"/>
  <c r="B136" i="2"/>
  <c r="B136" i="3"/>
  <c r="B136" i="4"/>
  <c r="F136" s="1"/>
  <c r="B136" i="5"/>
  <c r="B136" i="6"/>
  <c r="B136" i="8"/>
  <c r="B137" i="2"/>
  <c r="B137" i="3"/>
  <c r="B137" i="4"/>
  <c r="B137" i="5"/>
  <c r="B137" i="6"/>
  <c r="B137" i="8"/>
  <c r="F137" s="1"/>
  <c r="B138" i="2"/>
  <c r="B138" i="3"/>
  <c r="B138" i="4"/>
  <c r="F138" s="1"/>
  <c r="B138" i="5"/>
  <c r="B138" i="6"/>
  <c r="B138" i="8"/>
  <c r="F138"/>
  <c r="B139" i="2"/>
  <c r="B139" i="3"/>
  <c r="B139" i="4"/>
  <c r="B139" i="5"/>
  <c r="B139" i="6"/>
  <c r="B139" i="8"/>
  <c r="B140" i="2"/>
  <c r="B140" i="3"/>
  <c r="B140" i="4"/>
  <c r="B140" i="5"/>
  <c r="B140" i="6"/>
  <c r="B140" i="8"/>
  <c r="F140" s="1"/>
  <c r="B141" i="2"/>
  <c r="B141" i="3"/>
  <c r="B141" i="4"/>
  <c r="B141" i="5"/>
  <c r="B141" i="6"/>
  <c r="B141" i="8"/>
  <c r="B142" i="2"/>
  <c r="B142" i="3"/>
  <c r="B142" i="4"/>
  <c r="B142" i="5"/>
  <c r="B142" i="6"/>
  <c r="B142" i="8"/>
  <c r="F142" s="1"/>
  <c r="B143" i="2"/>
  <c r="B143" i="3"/>
  <c r="B143" i="4"/>
  <c r="B143" i="5"/>
  <c r="B143" i="6"/>
  <c r="B143" i="8"/>
  <c r="B144" i="2"/>
  <c r="B144" i="3"/>
  <c r="B144" i="4"/>
  <c r="B144" i="5"/>
  <c r="B144" i="6"/>
  <c r="B144" i="8"/>
  <c r="F144" s="1"/>
  <c r="B145" i="2"/>
  <c r="B145" i="3"/>
  <c r="B145" i="4"/>
  <c r="B145" i="5"/>
  <c r="B145" i="6"/>
  <c r="B145" i="8"/>
  <c r="B146" i="2"/>
  <c r="B146" i="3"/>
  <c r="B146" i="4"/>
  <c r="B146" i="5"/>
  <c r="B146" i="6"/>
  <c r="B146" i="8"/>
  <c r="F146" s="1"/>
  <c r="B147" i="2"/>
  <c r="B147" i="3"/>
  <c r="F147" s="1"/>
  <c r="B147" i="4"/>
  <c r="B147" i="5"/>
  <c r="B147" i="6"/>
  <c r="B147" i="8"/>
  <c r="B148" i="2"/>
  <c r="B148" i="3"/>
  <c r="F148" s="1"/>
  <c r="B148" i="4"/>
  <c r="B148" i="5"/>
  <c r="B148" i="6"/>
  <c r="B148" i="8"/>
  <c r="F148" s="1"/>
  <c r="B149" i="2"/>
  <c r="F149" s="1"/>
  <c r="B149" i="3"/>
  <c r="B149" i="4"/>
  <c r="B149" i="5"/>
  <c r="B149" i="6"/>
  <c r="B149" i="8"/>
  <c r="D119" i="2"/>
  <c r="D119" i="3"/>
  <c r="D119" i="4"/>
  <c r="D119" i="5"/>
  <c r="D119" i="6"/>
  <c r="D119" i="8"/>
  <c r="D120" i="2"/>
  <c r="D120" i="3"/>
  <c r="D120" i="4"/>
  <c r="D120" i="5"/>
  <c r="D120" i="6"/>
  <c r="D120" i="8"/>
  <c r="D121" i="2"/>
  <c r="D121" i="3"/>
  <c r="D121" i="4"/>
  <c r="D121" i="5"/>
  <c r="D121" i="6"/>
  <c r="D121" i="8"/>
  <c r="D122" i="2"/>
  <c r="D122" i="3"/>
  <c r="D122" i="4"/>
  <c r="D122" i="5"/>
  <c r="D122" i="6"/>
  <c r="F122" s="1"/>
  <c r="D122" i="8"/>
  <c r="D123" i="2"/>
  <c r="D123" i="3"/>
  <c r="D123" i="4"/>
  <c r="D123" i="5"/>
  <c r="D123" i="6"/>
  <c r="D123" i="8"/>
  <c r="D124" i="2"/>
  <c r="D124" i="3"/>
  <c r="D124" i="4"/>
  <c r="D124" i="5"/>
  <c r="D124" i="6"/>
  <c r="D124" i="8"/>
  <c r="D125" i="2"/>
  <c r="D125" i="3"/>
  <c r="D125" i="4"/>
  <c r="D125" i="5"/>
  <c r="D125" i="6"/>
  <c r="D125" i="8"/>
  <c r="D126" i="2"/>
  <c r="D126" i="3"/>
  <c r="D126" i="4"/>
  <c r="D126" i="5"/>
  <c r="D126" i="6"/>
  <c r="D126" i="8"/>
  <c r="D127" i="2"/>
  <c r="D127" i="3"/>
  <c r="D127" i="4"/>
  <c r="D127" i="5"/>
  <c r="D127" i="6"/>
  <c r="D127" i="8"/>
  <c r="D128" i="2"/>
  <c r="D128" i="3"/>
  <c r="D128" i="4"/>
  <c r="D128" i="5"/>
  <c r="D128" i="6"/>
  <c r="D128" i="8"/>
  <c r="D129" i="2"/>
  <c r="D129" i="3"/>
  <c r="D129" i="4"/>
  <c r="D129" i="5"/>
  <c r="D129" i="6"/>
  <c r="D129" i="8"/>
  <c r="D130" i="2"/>
  <c r="D130" i="3"/>
  <c r="D130" i="4"/>
  <c r="D130" i="5"/>
  <c r="D130" i="6"/>
  <c r="D130" i="8"/>
  <c r="D131" i="2"/>
  <c r="D131" i="3"/>
  <c r="F131" s="1"/>
  <c r="D131" i="4"/>
  <c r="D131" i="5"/>
  <c r="D131" i="6"/>
  <c r="D131" i="8"/>
  <c r="D132" i="2"/>
  <c r="D132" i="3"/>
  <c r="D132" i="4"/>
  <c r="D132" i="5"/>
  <c r="D132" i="6"/>
  <c r="D132" i="8"/>
  <c r="D133" i="2"/>
  <c r="F133" s="1"/>
  <c r="D133" i="3"/>
  <c r="D133" i="4"/>
  <c r="D133" i="5"/>
  <c r="D133" i="6"/>
  <c r="D133" i="8"/>
  <c r="D134" i="2"/>
  <c r="D134" i="3"/>
  <c r="D134" i="4"/>
  <c r="D134" i="5"/>
  <c r="D134" i="6"/>
  <c r="D134" i="8"/>
  <c r="F134" s="1"/>
  <c r="D135" i="2"/>
  <c r="D135" i="3"/>
  <c r="D135" i="4"/>
  <c r="D135" i="5"/>
  <c r="F135" s="1"/>
  <c r="D135" i="6"/>
  <c r="F135" s="1"/>
  <c r="D135" i="8"/>
  <c r="D136" i="2"/>
  <c r="F136" s="1"/>
  <c r="D136" i="3"/>
  <c r="D136" i="4"/>
  <c r="D136" i="5"/>
  <c r="D136" i="6"/>
  <c r="D136" i="8"/>
  <c r="F136" s="1"/>
  <c r="D137" i="2"/>
  <c r="D137" i="3"/>
  <c r="D137" i="4"/>
  <c r="D137" i="5"/>
  <c r="F137" s="1"/>
  <c r="D137" i="6"/>
  <c r="D137" i="8"/>
  <c r="D138" i="2"/>
  <c r="D138" i="3"/>
  <c r="D138" i="4"/>
  <c r="D138" i="5"/>
  <c r="D138" i="6"/>
  <c r="D138" i="8"/>
  <c r="D139" i="2"/>
  <c r="D139" i="3"/>
  <c r="D139" i="4"/>
  <c r="D139" i="5"/>
  <c r="D139" i="6"/>
  <c r="D139" i="8"/>
  <c r="F139" s="1"/>
  <c r="D140" i="2"/>
  <c r="D140" i="3"/>
  <c r="D140" i="4"/>
  <c r="D140" i="5"/>
  <c r="D140" i="6"/>
  <c r="D140" i="8"/>
  <c r="D141" i="2"/>
  <c r="F141" s="1"/>
  <c r="D141" i="3"/>
  <c r="D141" i="4"/>
  <c r="F141" s="1"/>
  <c r="D141" i="5"/>
  <c r="D141" i="6"/>
  <c r="D141" i="8"/>
  <c r="D142" i="2"/>
  <c r="D142" i="3"/>
  <c r="D142" i="4"/>
  <c r="D142" i="5"/>
  <c r="D142" i="6"/>
  <c r="D142" i="8"/>
  <c r="D143" i="2"/>
  <c r="D143" i="3"/>
  <c r="D143" i="4"/>
  <c r="F143" s="1"/>
  <c r="D143" i="5"/>
  <c r="D143" i="6"/>
  <c r="D143" i="8"/>
  <c r="F143"/>
  <c r="D144" i="2"/>
  <c r="D144" i="3"/>
  <c r="D144" i="4"/>
  <c r="D144" i="5"/>
  <c r="D144" i="6"/>
  <c r="D144" i="8"/>
  <c r="D145" i="2"/>
  <c r="D145" i="3"/>
  <c r="D145" i="4"/>
  <c r="D145" i="5"/>
  <c r="D145" i="6"/>
  <c r="D145" i="8"/>
  <c r="D146" i="2"/>
  <c r="F146" s="1"/>
  <c r="D146" i="3"/>
  <c r="F146" s="1"/>
  <c r="D146" i="4"/>
  <c r="F146" s="1"/>
  <c r="D146" i="5"/>
  <c r="F146" s="1"/>
  <c r="D146" i="6"/>
  <c r="D146" i="8"/>
  <c r="D147" i="2"/>
  <c r="D147" i="3"/>
  <c r="D147" i="4"/>
  <c r="D147" i="5"/>
  <c r="F147" s="1"/>
  <c r="D147" i="6"/>
  <c r="D147" i="8"/>
  <c r="F147" s="1"/>
  <c r="D148" i="2"/>
  <c r="D148" i="3"/>
  <c r="D148" i="4"/>
  <c r="D148" i="5"/>
  <c r="D148" i="6"/>
  <c r="D148" i="8"/>
  <c r="D149" i="2"/>
  <c r="D149" i="3"/>
  <c r="D149" i="4"/>
  <c r="D149" i="5"/>
  <c r="F149" s="1"/>
  <c r="D149" i="6"/>
  <c r="D149" i="8"/>
  <c r="B49" i="2"/>
  <c r="B49" i="3"/>
  <c r="B49" i="4"/>
  <c r="F49" s="1"/>
  <c r="B49" i="5"/>
  <c r="F49" s="1"/>
  <c r="B49" i="6"/>
  <c r="F49" s="1"/>
  <c r="B49" i="8"/>
  <c r="B50" i="2"/>
  <c r="F50" s="1"/>
  <c r="B50" i="3"/>
  <c r="B50" i="4"/>
  <c r="B50" i="5"/>
  <c r="B50" i="6"/>
  <c r="B50" i="8"/>
  <c r="F50" s="1"/>
  <c r="B51" i="2"/>
  <c r="B51" i="3"/>
  <c r="B51" i="4"/>
  <c r="B51" i="5"/>
  <c r="B51" i="6"/>
  <c r="B51" i="8"/>
  <c r="B52" i="2"/>
  <c r="F52" s="1"/>
  <c r="B52" i="3"/>
  <c r="B52" i="4"/>
  <c r="F52" s="1"/>
  <c r="B52" i="5"/>
  <c r="B52" i="6"/>
  <c r="B52" i="8"/>
  <c r="F52" s="1"/>
  <c r="B53" i="2"/>
  <c r="B53" i="3"/>
  <c r="B53" i="4"/>
  <c r="B53" i="5"/>
  <c r="F53" s="1"/>
  <c r="B53" i="6"/>
  <c r="F53" s="1"/>
  <c r="B53" i="8"/>
  <c r="F53" s="1"/>
  <c r="B54" i="2"/>
  <c r="B54" i="3"/>
  <c r="B54" i="4"/>
  <c r="F54" s="1"/>
  <c r="B54" i="5"/>
  <c r="B54" i="6"/>
  <c r="B54" i="8"/>
  <c r="F54" s="1"/>
  <c r="B55" i="2"/>
  <c r="B55" i="3"/>
  <c r="B12" s="1"/>
  <c r="B55" i="4"/>
  <c r="F55" s="1"/>
  <c r="B55" i="5"/>
  <c r="F55" s="1"/>
  <c r="B55" i="6"/>
  <c r="B55" i="8"/>
  <c r="B56" i="2"/>
  <c r="B56" i="3"/>
  <c r="B56" i="4"/>
  <c r="F56" s="1"/>
  <c r="B56" i="5"/>
  <c r="B56" i="6"/>
  <c r="F56" s="1"/>
  <c r="B56" i="8"/>
  <c r="B57" i="2"/>
  <c r="B57" i="3"/>
  <c r="F57" s="1"/>
  <c r="B57" i="4"/>
  <c r="B57" i="5"/>
  <c r="F57" s="1"/>
  <c r="B57" i="6"/>
  <c r="F57" s="1"/>
  <c r="B57" i="8"/>
  <c r="F57" s="1"/>
  <c r="B58" i="2"/>
  <c r="B58" i="3"/>
  <c r="B58" i="4"/>
  <c r="B58" i="5"/>
  <c r="B58" i="6"/>
  <c r="B58" i="8"/>
  <c r="F58" s="1"/>
  <c r="B59" i="2"/>
  <c r="B59" i="3"/>
  <c r="B59" i="4"/>
  <c r="B59" i="5"/>
  <c r="F59" s="1"/>
  <c r="B59" i="6"/>
  <c r="B59" i="8"/>
  <c r="B60" i="2"/>
  <c r="B60" i="3"/>
  <c r="B60" i="4"/>
  <c r="F60" s="1"/>
  <c r="B60" i="5"/>
  <c r="B60" i="6"/>
  <c r="F60" s="1"/>
  <c r="B60" i="8"/>
  <c r="B61" i="2"/>
  <c r="B61" i="3"/>
  <c r="F61" s="1"/>
  <c r="B61" i="4"/>
  <c r="B61" i="5"/>
  <c r="F61" s="1"/>
  <c r="B61" i="6"/>
  <c r="B61" i="8"/>
  <c r="B62" i="2"/>
  <c r="B62" i="3"/>
  <c r="B62" i="4"/>
  <c r="B62" i="5"/>
  <c r="B62" i="6"/>
  <c r="F62" s="1"/>
  <c r="B62" i="8"/>
  <c r="F62" s="1"/>
  <c r="B63" i="2"/>
  <c r="B63" i="3"/>
  <c r="B63" i="4"/>
  <c r="B63" i="5"/>
  <c r="F63" s="1"/>
  <c r="B63" i="6"/>
  <c r="B63" i="8"/>
  <c r="B64" i="2"/>
  <c r="B64" i="3"/>
  <c r="B64" i="4"/>
  <c r="F64" s="1"/>
  <c r="B64" i="5"/>
  <c r="B64" i="6"/>
  <c r="B64" i="8"/>
  <c r="B65" i="2"/>
  <c r="B65" i="3"/>
  <c r="F65" s="1"/>
  <c r="B65" i="4"/>
  <c r="B65" i="5"/>
  <c r="F65" s="1"/>
  <c r="B65" i="6"/>
  <c r="B65" i="8"/>
  <c r="B66" i="2"/>
  <c r="F66" s="1"/>
  <c r="B66" i="3"/>
  <c r="B66" i="4"/>
  <c r="F66" s="1"/>
  <c r="B66" i="5"/>
  <c r="B66" i="6"/>
  <c r="B66" i="8"/>
  <c r="F66" s="1"/>
  <c r="B67" i="2"/>
  <c r="B67" i="3"/>
  <c r="B67" i="4"/>
  <c r="F67" s="1"/>
  <c r="B67" i="5"/>
  <c r="F67" s="1"/>
  <c r="B67" i="6"/>
  <c r="B67" i="8"/>
  <c r="B68" i="2"/>
  <c r="F68" s="1"/>
  <c r="B68" i="3"/>
  <c r="B68" i="4"/>
  <c r="F68" s="1"/>
  <c r="B68" i="5"/>
  <c r="B68" i="6"/>
  <c r="B68" i="8"/>
  <c r="F68" s="1"/>
  <c r="B69" i="2"/>
  <c r="B69" i="3"/>
  <c r="B69" i="4"/>
  <c r="F69" s="1"/>
  <c r="B69" i="5"/>
  <c r="B69" i="6"/>
  <c r="B69" i="8"/>
  <c r="B70" i="2"/>
  <c r="B15" s="1"/>
  <c r="B70" i="3"/>
  <c r="B70" i="4"/>
  <c r="B70" i="5"/>
  <c r="B70" i="6"/>
  <c r="B70" i="8"/>
  <c r="B71" i="2"/>
  <c r="B71" i="3"/>
  <c r="F71" s="1"/>
  <c r="B71" i="4"/>
  <c r="B71" i="5"/>
  <c r="F71" s="1"/>
  <c r="B71" i="6"/>
  <c r="B71" i="8"/>
  <c r="B72" i="2"/>
  <c r="F72" s="1"/>
  <c r="B72" i="3"/>
  <c r="B72" i="4"/>
  <c r="B72" i="5"/>
  <c r="B72" i="6"/>
  <c r="B72" i="8"/>
  <c r="F72" s="1"/>
  <c r="B73" i="2"/>
  <c r="B73" i="3"/>
  <c r="B73" i="4"/>
  <c r="B73" i="5"/>
  <c r="F73" s="1"/>
  <c r="B73" i="6"/>
  <c r="B73" i="8"/>
  <c r="B74" i="2"/>
  <c r="F74" s="1"/>
  <c r="B74" i="3"/>
  <c r="B74" i="4"/>
  <c r="B74" i="5"/>
  <c r="B74" i="6"/>
  <c r="B74" i="8"/>
  <c r="F74" s="1"/>
  <c r="B75" i="2"/>
  <c r="B75" i="3"/>
  <c r="F75" s="1"/>
  <c r="B75" i="4"/>
  <c r="B75" i="5"/>
  <c r="F75" s="1"/>
  <c r="B75" i="6"/>
  <c r="B75" i="8"/>
  <c r="B76" i="2"/>
  <c r="B76" i="3"/>
  <c r="B76" i="4"/>
  <c r="B76" i="5"/>
  <c r="B76" i="6"/>
  <c r="F76" s="1"/>
  <c r="B76" i="8"/>
  <c r="B77" i="2"/>
  <c r="B77" i="3"/>
  <c r="F77" s="1"/>
  <c r="B77" i="4"/>
  <c r="B77" i="5"/>
  <c r="B77" i="6"/>
  <c r="B77" i="8"/>
  <c r="F77" s="1"/>
  <c r="B78" i="2"/>
  <c r="B78" i="3"/>
  <c r="F78" s="1"/>
  <c r="B78" i="4"/>
  <c r="F78" s="1"/>
  <c r="B78" i="5"/>
  <c r="B78" i="6"/>
  <c r="F78" s="1"/>
  <c r="B78" i="8"/>
  <c r="F78" s="1"/>
  <c r="B79" i="2"/>
  <c r="B79" i="3"/>
  <c r="B79" i="4"/>
  <c r="F79" s="1"/>
  <c r="B79" i="5"/>
  <c r="B79" i="6"/>
  <c r="B79" i="8"/>
  <c r="F79" s="1"/>
  <c r="B80" i="2"/>
  <c r="B80" i="3"/>
  <c r="F80" s="1"/>
  <c r="B80" i="4"/>
  <c r="F80" s="1"/>
  <c r="B80" i="5"/>
  <c r="B80" i="6"/>
  <c r="F80" s="1"/>
  <c r="B80" i="8"/>
  <c r="F80" s="1"/>
  <c r="B81" i="2"/>
  <c r="B81" i="3"/>
  <c r="B81" i="4"/>
  <c r="B81" i="5"/>
  <c r="F81" s="1"/>
  <c r="B81" i="6"/>
  <c r="B81" i="8"/>
  <c r="B82" i="2"/>
  <c r="B82" i="3"/>
  <c r="B82" i="4"/>
  <c r="F82" s="1"/>
  <c r="B82" i="5"/>
  <c r="B82" i="6"/>
  <c r="F82" s="1"/>
  <c r="B82" i="8"/>
  <c r="F82" s="1"/>
  <c r="B83" i="2"/>
  <c r="B83" i="3"/>
  <c r="F83" s="1"/>
  <c r="B83" i="4"/>
  <c r="B83" i="5"/>
  <c r="F83" s="1"/>
  <c r="B83" i="6"/>
  <c r="B83" i="8"/>
  <c r="B84" i="2"/>
  <c r="B84" i="3"/>
  <c r="B84" i="4"/>
  <c r="B84" i="5"/>
  <c r="B84" i="6"/>
  <c r="F84" s="1"/>
  <c r="B84" i="8"/>
  <c r="F84" s="1"/>
  <c r="B85" i="2"/>
  <c r="B85" i="3"/>
  <c r="B85" i="4"/>
  <c r="B85" i="5"/>
  <c r="B85" i="6"/>
  <c r="B85" i="8"/>
  <c r="B86" i="2"/>
  <c r="B86" i="3"/>
  <c r="B86" i="4"/>
  <c r="B86" i="5"/>
  <c r="B86" i="6"/>
  <c r="B86" i="8"/>
  <c r="B87" i="2"/>
  <c r="B87" i="3"/>
  <c r="B87" i="4"/>
  <c r="B87" i="5"/>
  <c r="B87" i="6"/>
  <c r="B87" i="8"/>
  <c r="B88" i="2"/>
  <c r="B88" i="3"/>
  <c r="B88" i="4"/>
  <c r="B88" i="5"/>
  <c r="B88" i="6"/>
  <c r="B88" i="8"/>
  <c r="D84" i="2"/>
  <c r="D84" i="3"/>
  <c r="D84" i="4"/>
  <c r="D84" i="5"/>
  <c r="D84" i="6"/>
  <c r="D84" i="8"/>
  <c r="D85" i="2"/>
  <c r="D85" i="3"/>
  <c r="D85" i="4"/>
  <c r="D85" i="5"/>
  <c r="D85" i="6"/>
  <c r="D85" i="8"/>
  <c r="D86" i="2"/>
  <c r="F86" s="1"/>
  <c r="D86" i="3"/>
  <c r="F86" s="1"/>
  <c r="D86" i="4"/>
  <c r="D86" i="5"/>
  <c r="D86" i="6"/>
  <c r="D86" i="8"/>
  <c r="D87" i="2"/>
  <c r="D87" i="3"/>
  <c r="D87" i="4"/>
  <c r="D87" i="5"/>
  <c r="D87" i="6"/>
  <c r="D87" i="8"/>
  <c r="D88" i="2"/>
  <c r="F88" s="1"/>
  <c r="D88" i="3"/>
  <c r="D88" i="4"/>
  <c r="D88" i="5"/>
  <c r="F88" s="1"/>
  <c r="D88" i="6"/>
  <c r="D88" i="8"/>
  <c r="F88" s="1"/>
  <c r="B89" i="2"/>
  <c r="B89" i="3"/>
  <c r="B89" i="4"/>
  <c r="F89" s="1"/>
  <c r="B89" i="5"/>
  <c r="B89" i="6"/>
  <c r="B89" i="8"/>
  <c r="F89" s="1"/>
  <c r="B90" i="2"/>
  <c r="B90" i="3"/>
  <c r="B90" i="4"/>
  <c r="B90" i="5"/>
  <c r="F90" s="1"/>
  <c r="B90" i="6"/>
  <c r="F90" s="1"/>
  <c r="B90" i="8"/>
  <c r="B91" i="2"/>
  <c r="B91" i="3"/>
  <c r="B91" i="4"/>
  <c r="B91" i="5"/>
  <c r="B91" i="6"/>
  <c r="B91" i="8"/>
  <c r="F91" s="1"/>
  <c r="B92" i="2"/>
  <c r="F92" s="1"/>
  <c r="B92" i="3"/>
  <c r="B92" i="4"/>
  <c r="B92" i="5"/>
  <c r="B92" i="6"/>
  <c r="F92" s="1"/>
  <c r="B92" i="8"/>
  <c r="B93" i="2"/>
  <c r="B93" i="3"/>
  <c r="B93" i="4"/>
  <c r="B93" i="5"/>
  <c r="B93" i="6"/>
  <c r="B93" i="8"/>
  <c r="F93" s="1"/>
  <c r="D89" i="2"/>
  <c r="D89" i="3"/>
  <c r="D89" i="4"/>
  <c r="D89" i="5"/>
  <c r="D89" i="6"/>
  <c r="D89" i="8"/>
  <c r="D90" i="2"/>
  <c r="D90" i="3"/>
  <c r="D90" i="4"/>
  <c r="D90" i="5"/>
  <c r="D90" i="6"/>
  <c r="D90" i="8"/>
  <c r="D91" i="2"/>
  <c r="D91" i="3"/>
  <c r="D91" i="4"/>
  <c r="D91" i="5"/>
  <c r="D91" i="6"/>
  <c r="D91" i="8"/>
  <c r="D92" i="2"/>
  <c r="D92" i="3"/>
  <c r="D92" i="4"/>
  <c r="D92" i="5"/>
  <c r="D92" i="6"/>
  <c r="D92" i="8"/>
  <c r="D93" i="2"/>
  <c r="D93" i="3"/>
  <c r="F93" s="1"/>
  <c r="D93" i="4"/>
  <c r="D93" i="5"/>
  <c r="F93" s="1"/>
  <c r="D93" i="6"/>
  <c r="D19" s="1"/>
  <c r="D93" i="8"/>
  <c r="B94" i="2"/>
  <c r="B94" i="3"/>
  <c r="B94" i="4"/>
  <c r="B94" i="5"/>
  <c r="B94" i="6"/>
  <c r="B94" i="8"/>
  <c r="F94" s="1"/>
  <c r="B95" i="2"/>
  <c r="F95" s="1"/>
  <c r="B95" i="3"/>
  <c r="F95" s="1"/>
  <c r="B95" i="4"/>
  <c r="B95" i="5"/>
  <c r="F95" s="1"/>
  <c r="B95" i="6"/>
  <c r="F95" s="1"/>
  <c r="B95" i="8"/>
  <c r="B96" i="2"/>
  <c r="B96" i="3"/>
  <c r="B96" i="4"/>
  <c r="F96" s="1"/>
  <c r="B96" i="5"/>
  <c r="B96" i="6"/>
  <c r="B96" i="8"/>
  <c r="B97" i="2"/>
  <c r="B97" i="3"/>
  <c r="B97" i="4"/>
  <c r="B97" i="5"/>
  <c r="B97" i="6"/>
  <c r="B97" i="8"/>
  <c r="B98" i="2"/>
  <c r="B98" i="3"/>
  <c r="B98" i="4"/>
  <c r="B98" i="5"/>
  <c r="B98" i="6"/>
  <c r="B98" i="8"/>
  <c r="D94" i="2"/>
  <c r="D94" i="3"/>
  <c r="D94" i="4"/>
  <c r="D94" i="5"/>
  <c r="F94" s="1"/>
  <c r="D94" i="6"/>
  <c r="D94" i="8"/>
  <c r="D95" i="2"/>
  <c r="D95" i="3"/>
  <c r="D95" i="4"/>
  <c r="D95" i="5"/>
  <c r="D95" i="6"/>
  <c r="D95" i="8"/>
  <c r="D96" i="2"/>
  <c r="D96" i="3"/>
  <c r="D96" i="4"/>
  <c r="D96" i="5"/>
  <c r="F96" s="1"/>
  <c r="D96" i="6"/>
  <c r="D96" i="8"/>
  <c r="F96" s="1"/>
  <c r="D97" i="2"/>
  <c r="D97" i="3"/>
  <c r="D97" i="4"/>
  <c r="D97" i="5"/>
  <c r="D97" i="6"/>
  <c r="D97" i="8"/>
  <c r="D98" i="2"/>
  <c r="D98" i="3"/>
  <c r="D98" i="4"/>
  <c r="D98" i="5"/>
  <c r="D98" i="6"/>
  <c r="D98" i="8"/>
  <c r="F98" s="1"/>
  <c r="K62"/>
  <c r="J44"/>
  <c r="J45"/>
  <c r="J46"/>
  <c r="J47"/>
  <c r="J43"/>
  <c r="J39"/>
  <c r="J40"/>
  <c r="J41"/>
  <c r="J42"/>
  <c r="J38"/>
  <c r="J35"/>
  <c r="J36"/>
  <c r="M40" s="1"/>
  <c r="J37"/>
  <c r="J34"/>
  <c r="K49"/>
  <c r="B40"/>
  <c r="B40" i="2"/>
  <c r="B40" i="3"/>
  <c r="B40" i="4"/>
  <c r="B40" i="5"/>
  <c r="B40" i="6"/>
  <c r="B41" i="8"/>
  <c r="F41" s="1"/>
  <c r="B41" i="2"/>
  <c r="B41" i="3"/>
  <c r="F41" s="1"/>
  <c r="B41" i="4"/>
  <c r="B41" i="5"/>
  <c r="B41" i="6"/>
  <c r="F41" s="1"/>
  <c r="B42" i="8"/>
  <c r="B42" i="2"/>
  <c r="B42" i="3"/>
  <c r="B9" s="1"/>
  <c r="B42" i="4"/>
  <c r="B42" i="5"/>
  <c r="B42" i="6"/>
  <c r="B43" i="8"/>
  <c r="B43" i="2"/>
  <c r="B43" i="3"/>
  <c r="B43" i="4"/>
  <c r="B43" i="5"/>
  <c r="B43" i="6"/>
  <c r="B44" i="8"/>
  <c r="B44" i="2"/>
  <c r="F44" s="1"/>
  <c r="B44" i="3"/>
  <c r="B44" i="4"/>
  <c r="B44" i="5"/>
  <c r="B44" i="6"/>
  <c r="B45" i="8"/>
  <c r="F45" s="1"/>
  <c r="B45" i="2"/>
  <c r="B45" i="3"/>
  <c r="B45" i="4"/>
  <c r="B45" i="5"/>
  <c r="F45" s="1"/>
  <c r="B45" i="6"/>
  <c r="F45" s="1"/>
  <c r="B46" i="8"/>
  <c r="B46" i="2"/>
  <c r="F46" s="1"/>
  <c r="B46" i="3"/>
  <c r="B46" i="4"/>
  <c r="B46" i="5"/>
  <c r="B46" i="6"/>
  <c r="B47" i="8"/>
  <c r="F47" s="1"/>
  <c r="B47" i="2"/>
  <c r="B47" i="3"/>
  <c r="F47" s="1"/>
  <c r="B47" i="4"/>
  <c r="B47" i="5"/>
  <c r="F47" s="1"/>
  <c r="B47" i="6"/>
  <c r="B48" i="8"/>
  <c r="B48" i="2"/>
  <c r="F48" s="1"/>
  <c r="B48" i="3"/>
  <c r="B48" i="4"/>
  <c r="B48" i="5"/>
  <c r="B48" i="6"/>
  <c r="D40" i="8"/>
  <c r="F40" s="1"/>
  <c r="D40" i="2"/>
  <c r="D40" i="3"/>
  <c r="D40" i="4"/>
  <c r="D40" i="5"/>
  <c r="D40" i="6"/>
  <c r="D41" i="8"/>
  <c r="D41" i="2"/>
  <c r="F41" s="1"/>
  <c r="D41" i="3"/>
  <c r="D41" i="4"/>
  <c r="D41" i="5"/>
  <c r="D41" i="6"/>
  <c r="D42" i="8"/>
  <c r="F42" s="1"/>
  <c r="D42" i="2"/>
  <c r="D42" i="3"/>
  <c r="D42" i="4"/>
  <c r="D42" i="5"/>
  <c r="F42" s="1"/>
  <c r="D42" i="6"/>
  <c r="D43" i="8"/>
  <c r="D43" i="2"/>
  <c r="F43" s="1"/>
  <c r="D43" i="3"/>
  <c r="D43" i="4"/>
  <c r="D43" i="5"/>
  <c r="D43" i="6"/>
  <c r="F147" i="2"/>
  <c r="F140"/>
  <c r="F58"/>
  <c r="F56"/>
  <c r="F73" i="3"/>
  <c r="F97"/>
  <c r="F134"/>
  <c r="E153"/>
  <c r="C153"/>
  <c r="F36" i="8"/>
  <c r="F69"/>
  <c r="F92"/>
  <c r="F141"/>
  <c r="E153"/>
  <c r="C153"/>
  <c r="F51" i="4"/>
  <c r="F57"/>
  <c r="F116"/>
  <c r="E153"/>
  <c r="C153"/>
  <c r="F40" i="5"/>
  <c r="F56"/>
  <c r="F143"/>
  <c r="E153"/>
  <c r="C153"/>
  <c r="F51" i="6"/>
  <c r="F83"/>
  <c r="F106"/>
  <c r="E153"/>
  <c r="C153"/>
  <c r="E153" i="2"/>
  <c r="J59" i="8"/>
  <c r="D8" i="11"/>
  <c r="D9"/>
  <c r="D10"/>
  <c r="D11"/>
  <c r="D12"/>
  <c r="D13"/>
  <c r="C15"/>
  <c r="B15"/>
  <c r="D15"/>
  <c r="D7"/>
  <c r="D15" i="10"/>
  <c r="C153" i="2"/>
  <c r="C157" i="8"/>
  <c r="C157" i="6"/>
  <c r="C157" i="5"/>
  <c r="C157" i="4"/>
  <c r="G157"/>
  <c r="C157" i="3"/>
  <c r="G157"/>
  <c r="C157" i="2"/>
  <c r="G157"/>
  <c r="G157" i="8"/>
  <c r="G157" i="6"/>
  <c r="G157" i="5"/>
  <c r="C153" i="9"/>
  <c r="B6" i="8"/>
  <c r="F79" i="5"/>
  <c r="F105" i="4"/>
  <c r="F85"/>
  <c r="F136" i="3"/>
  <c r="F121" i="2"/>
  <c r="F43" i="8" l="1"/>
  <c r="D18"/>
  <c r="F18" s="1"/>
  <c r="F87"/>
  <c r="F85"/>
  <c r="D23"/>
  <c r="F113"/>
  <c r="F111"/>
  <c r="F106"/>
  <c r="F35"/>
  <c r="D24"/>
  <c r="F97"/>
  <c r="F95"/>
  <c r="F48"/>
  <c r="B12"/>
  <c r="B24"/>
  <c r="F112"/>
  <c r="F107"/>
  <c r="B22"/>
  <c r="F83"/>
  <c r="F73"/>
  <c r="F71"/>
  <c r="F67"/>
  <c r="F63"/>
  <c r="B14"/>
  <c r="F130"/>
  <c r="F47" i="6"/>
  <c r="F97"/>
  <c r="F143"/>
  <c r="F141"/>
  <c r="F144"/>
  <c r="F142"/>
  <c r="F140"/>
  <c r="F134"/>
  <c r="F149"/>
  <c r="F147"/>
  <c r="F118"/>
  <c r="F114"/>
  <c r="B23"/>
  <c r="F136"/>
  <c r="D153"/>
  <c r="E156"/>
  <c r="F59"/>
  <c r="F98"/>
  <c r="F96"/>
  <c r="F81"/>
  <c r="F79"/>
  <c r="F75"/>
  <c r="F67"/>
  <c r="F65"/>
  <c r="F63"/>
  <c r="F132"/>
  <c r="F120"/>
  <c r="D22"/>
  <c r="F105"/>
  <c r="D21"/>
  <c r="F102"/>
  <c r="D9"/>
  <c r="F94"/>
  <c r="F91"/>
  <c r="F115"/>
  <c r="F126"/>
  <c r="F87"/>
  <c r="F70"/>
  <c r="F50"/>
  <c r="F46"/>
  <c r="F144" i="5"/>
  <c r="D15"/>
  <c r="F46"/>
  <c r="F84"/>
  <c r="F72"/>
  <c r="F64"/>
  <c r="F142"/>
  <c r="F138"/>
  <c r="F145"/>
  <c r="F141"/>
  <c r="B7"/>
  <c r="F148"/>
  <c r="F103"/>
  <c r="F101"/>
  <c r="F38"/>
  <c r="F139"/>
  <c r="D151"/>
  <c r="F58"/>
  <c r="F50"/>
  <c r="F132"/>
  <c r="F130"/>
  <c r="F128"/>
  <c r="F126"/>
  <c r="F124"/>
  <c r="F107"/>
  <c r="F105"/>
  <c r="F102"/>
  <c r="D153"/>
  <c r="F43"/>
  <c r="F127"/>
  <c r="F111"/>
  <c r="F109"/>
  <c r="F108"/>
  <c r="F129"/>
  <c r="F121"/>
  <c r="F80"/>
  <c r="F76"/>
  <c r="B17" i="4"/>
  <c r="F17" s="1"/>
  <c r="F40"/>
  <c r="F47"/>
  <c r="F45"/>
  <c r="F87"/>
  <c r="F88"/>
  <c r="F127"/>
  <c r="F144"/>
  <c r="F142"/>
  <c r="F107"/>
  <c r="D17"/>
  <c r="F73"/>
  <c r="D14"/>
  <c r="B24"/>
  <c r="F58"/>
  <c r="F50"/>
  <c r="F149"/>
  <c r="F147"/>
  <c r="D21"/>
  <c r="F24"/>
  <c r="D22"/>
  <c r="D12"/>
  <c r="F99"/>
  <c r="F46"/>
  <c r="F44"/>
  <c r="F106"/>
  <c r="F104"/>
  <c r="D20"/>
  <c r="F90"/>
  <c r="F59"/>
  <c r="F131"/>
  <c r="F129"/>
  <c r="F125"/>
  <c r="F123"/>
  <c r="D24"/>
  <c r="F118"/>
  <c r="F113"/>
  <c r="F108"/>
  <c r="F39"/>
  <c r="F61"/>
  <c r="B21"/>
  <c r="F21" s="1"/>
  <c r="B9"/>
  <c r="F132"/>
  <c r="F130"/>
  <c r="D20" i="3"/>
  <c r="F137"/>
  <c r="F70"/>
  <c r="F128"/>
  <c r="F126"/>
  <c r="F124"/>
  <c r="F145"/>
  <c r="F143"/>
  <c r="F141"/>
  <c r="F129"/>
  <c r="F119"/>
  <c r="F117"/>
  <c r="D24"/>
  <c r="F116"/>
  <c r="F112"/>
  <c r="F110"/>
  <c r="F113"/>
  <c r="F111"/>
  <c r="F109"/>
  <c r="F45"/>
  <c r="B13"/>
  <c r="D16"/>
  <c r="F58"/>
  <c r="F52"/>
  <c r="F138"/>
  <c r="D153"/>
  <c r="F88"/>
  <c r="F66"/>
  <c r="F64"/>
  <c r="F38"/>
  <c r="F98"/>
  <c r="F96"/>
  <c r="F91"/>
  <c r="F89"/>
  <c r="F102"/>
  <c r="F36"/>
  <c r="F72"/>
  <c r="F125"/>
  <c r="F106"/>
  <c r="B7"/>
  <c r="F54"/>
  <c r="F74"/>
  <c r="B17"/>
  <c r="F49"/>
  <c r="B23"/>
  <c r="F40"/>
  <c r="F132"/>
  <c r="F63"/>
  <c r="D6" i="2"/>
  <c r="D151"/>
  <c r="F87"/>
  <c r="F83"/>
  <c r="F55"/>
  <c r="F132"/>
  <c r="F130"/>
  <c r="F103"/>
  <c r="F99"/>
  <c r="B6"/>
  <c r="F6" s="1"/>
  <c r="B151"/>
  <c r="F139"/>
  <c r="D18"/>
  <c r="F145"/>
  <c r="D24"/>
  <c r="D21"/>
  <c r="F101"/>
  <c r="F102"/>
  <c r="F100"/>
  <c r="F69"/>
  <c r="F63"/>
  <c r="D10"/>
  <c r="B19"/>
  <c r="F60"/>
  <c r="F123"/>
  <c r="F119"/>
  <c r="F142"/>
  <c r="F106"/>
  <c r="F104"/>
  <c r="F137"/>
  <c r="F42"/>
  <c r="F84"/>
  <c r="F96"/>
  <c r="F81"/>
  <c r="F79"/>
  <c r="F77"/>
  <c r="F124"/>
  <c r="F120"/>
  <c r="F115"/>
  <c r="D23"/>
  <c r="F112"/>
  <c r="F110"/>
  <c r="D15"/>
  <c r="F15" s="1"/>
  <c r="D11"/>
  <c r="D19"/>
  <c r="F107"/>
  <c r="D9"/>
  <c r="F75"/>
  <c r="F93"/>
  <c r="F128"/>
  <c r="B11"/>
  <c r="F11" s="1"/>
  <c r="F51"/>
  <c r="F61"/>
  <c r="B22"/>
  <c r="B9"/>
  <c r="F59"/>
  <c r="B14"/>
  <c r="F132" i="1"/>
  <c r="F120"/>
  <c r="F112"/>
  <c r="F96"/>
  <c r="F92"/>
  <c r="F80"/>
  <c r="F76"/>
  <c r="F68"/>
  <c r="F60"/>
  <c r="F56"/>
  <c r="F48"/>
  <c r="F40"/>
  <c r="F36"/>
  <c r="D68" i="9"/>
  <c r="E68" s="1"/>
  <c r="F128" i="1"/>
  <c r="F124"/>
  <c r="F116"/>
  <c r="F108"/>
  <c r="F100"/>
  <c r="F88"/>
  <c r="F72"/>
  <c r="F52"/>
  <c r="F136"/>
  <c r="F145"/>
  <c r="F137"/>
  <c r="F142"/>
  <c r="F133"/>
  <c r="F147"/>
  <c r="F139"/>
  <c r="F134"/>
  <c r="F146"/>
  <c r="F138"/>
  <c r="F143"/>
  <c r="F149"/>
  <c r="F141"/>
  <c r="F148"/>
  <c r="F144"/>
  <c r="F140"/>
  <c r="D151"/>
  <c r="F130"/>
  <c r="F110"/>
  <c r="F122"/>
  <c r="F114"/>
  <c r="F106"/>
  <c r="F98"/>
  <c r="F90"/>
  <c r="F82"/>
  <c r="F74"/>
  <c r="F66"/>
  <c r="F50"/>
  <c r="F131"/>
  <c r="F127"/>
  <c r="F103"/>
  <c r="F91"/>
  <c r="F47"/>
  <c r="F43"/>
  <c r="F35"/>
  <c r="F104"/>
  <c r="F129"/>
  <c r="F125"/>
  <c r="F121"/>
  <c r="F117"/>
  <c r="F113"/>
  <c r="F109"/>
  <c r="F105"/>
  <c r="F101"/>
  <c r="F97"/>
  <c r="F93"/>
  <c r="F89"/>
  <c r="F85"/>
  <c r="F81"/>
  <c r="F77"/>
  <c r="F73"/>
  <c r="F69"/>
  <c r="F65"/>
  <c r="F61"/>
  <c r="F57"/>
  <c r="F53"/>
  <c r="F49"/>
  <c r="F45"/>
  <c r="F41"/>
  <c r="F37"/>
  <c r="F44"/>
  <c r="F34"/>
  <c r="B151"/>
  <c r="F126"/>
  <c r="F118"/>
  <c r="F102"/>
  <c r="F94"/>
  <c r="F86"/>
  <c r="F78"/>
  <c r="F70"/>
  <c r="F62"/>
  <c r="F58"/>
  <c r="F54"/>
  <c r="F46"/>
  <c r="F42"/>
  <c r="F38"/>
  <c r="F84"/>
  <c r="F64"/>
  <c r="F123"/>
  <c r="F119"/>
  <c r="F115"/>
  <c r="F111"/>
  <c r="F107"/>
  <c r="F99"/>
  <c r="F95"/>
  <c r="F87"/>
  <c r="F83"/>
  <c r="F79"/>
  <c r="F75"/>
  <c r="F71"/>
  <c r="F67"/>
  <c r="F63"/>
  <c r="F59"/>
  <c r="F55"/>
  <c r="F51"/>
  <c r="F39"/>
  <c r="B141" i="9"/>
  <c r="C141" s="1"/>
  <c r="D15" i="1"/>
  <c r="D11"/>
  <c r="D7"/>
  <c r="D19"/>
  <c r="B23"/>
  <c r="B19"/>
  <c r="B11"/>
  <c r="B7"/>
  <c r="B15"/>
  <c r="J60" i="8"/>
  <c r="J62"/>
  <c r="J61"/>
  <c r="B15"/>
  <c r="F61"/>
  <c r="F125"/>
  <c r="F129"/>
  <c r="B21"/>
  <c r="B7"/>
  <c r="B8" s="1"/>
  <c r="D10"/>
  <c r="B114" i="9"/>
  <c r="C114" s="1"/>
  <c r="F100" i="8"/>
  <c r="F46"/>
  <c r="F44"/>
  <c r="D96" i="9"/>
  <c r="E96" s="1"/>
  <c r="F90" i="8"/>
  <c r="F65"/>
  <c r="D148" i="9"/>
  <c r="E148" s="1"/>
  <c r="D25" i="8"/>
  <c r="F149"/>
  <c r="F145"/>
  <c r="F128"/>
  <c r="F126"/>
  <c r="F122"/>
  <c r="B25"/>
  <c r="F110"/>
  <c r="D7"/>
  <c r="D153"/>
  <c r="F76"/>
  <c r="D16"/>
  <c r="D15"/>
  <c r="D14"/>
  <c r="D13"/>
  <c r="F81"/>
  <c r="D17"/>
  <c r="B17"/>
  <c r="F17" s="1"/>
  <c r="D19"/>
  <c r="F59"/>
  <c r="F127"/>
  <c r="B93" i="9"/>
  <c r="C93" s="1"/>
  <c r="D9" i="8"/>
  <c r="D20"/>
  <c r="B20"/>
  <c r="F86"/>
  <c r="B18"/>
  <c r="F75"/>
  <c r="F135"/>
  <c r="F133"/>
  <c r="F115"/>
  <c r="D107" i="9"/>
  <c r="E107" s="1"/>
  <c r="F105" i="8"/>
  <c r="F104"/>
  <c r="F103"/>
  <c r="F39"/>
  <c r="F37"/>
  <c r="D12"/>
  <c r="F12" s="1"/>
  <c r="F51"/>
  <c r="D11"/>
  <c r="D12" i="6"/>
  <c r="F43"/>
  <c r="F88"/>
  <c r="B15"/>
  <c r="F148"/>
  <c r="F116"/>
  <c r="D151"/>
  <c r="D16"/>
  <c r="F74"/>
  <c r="B10"/>
  <c r="F10" s="1"/>
  <c r="F44"/>
  <c r="F42"/>
  <c r="F40"/>
  <c r="F89"/>
  <c r="F66"/>
  <c r="F64"/>
  <c r="B12"/>
  <c r="F12" s="1"/>
  <c r="F138"/>
  <c r="F137"/>
  <c r="F128"/>
  <c r="F124"/>
  <c r="D23"/>
  <c r="F112"/>
  <c r="F110"/>
  <c r="F108"/>
  <c r="F107"/>
  <c r="F104"/>
  <c r="F100"/>
  <c r="F103"/>
  <c r="F101"/>
  <c r="B21"/>
  <c r="F39"/>
  <c r="B151"/>
  <c r="D155" s="1"/>
  <c r="F55"/>
  <c r="D10"/>
  <c r="B18"/>
  <c r="F48"/>
  <c r="B20"/>
  <c r="F93"/>
  <c r="D18"/>
  <c r="F85"/>
  <c r="B85" i="9"/>
  <c r="C85" s="1"/>
  <c r="B16" i="6"/>
  <c r="F72"/>
  <c r="F68"/>
  <c r="B13"/>
  <c r="F13" s="1"/>
  <c r="F52"/>
  <c r="B11"/>
  <c r="F145"/>
  <c r="F139"/>
  <c r="F130"/>
  <c r="F117"/>
  <c r="B7"/>
  <c r="D17"/>
  <c r="F77"/>
  <c r="D14" i="5"/>
  <c r="B15"/>
  <c r="D25"/>
  <c r="F140"/>
  <c r="F122"/>
  <c r="D22"/>
  <c r="D13"/>
  <c r="B14"/>
  <c r="D120" i="9"/>
  <c r="E120" s="1"/>
  <c r="B11" i="5"/>
  <c r="B9"/>
  <c r="F9" s="1"/>
  <c r="F97"/>
  <c r="B19"/>
  <c r="D18"/>
  <c r="B18"/>
  <c r="B16"/>
  <c r="F66"/>
  <c r="B12"/>
  <c r="B24"/>
  <c r="F115"/>
  <c r="D21"/>
  <c r="F70"/>
  <c r="D64" i="9"/>
  <c r="E64" s="1"/>
  <c r="D11" i="5"/>
  <c r="B8"/>
  <c r="F99"/>
  <c r="F117"/>
  <c r="F41"/>
  <c r="F91"/>
  <c r="F89"/>
  <c r="F74"/>
  <c r="F68"/>
  <c r="D24"/>
  <c r="F112"/>
  <c r="F110"/>
  <c r="B23"/>
  <c r="F35"/>
  <c r="D6"/>
  <c r="F6" s="1"/>
  <c r="F34"/>
  <c r="D9"/>
  <c r="B10"/>
  <c r="F10" s="1"/>
  <c r="F98"/>
  <c r="B20"/>
  <c r="F86"/>
  <c r="F87"/>
  <c r="B17"/>
  <c r="F17" s="1"/>
  <c r="F62"/>
  <c r="F51"/>
  <c r="F133"/>
  <c r="F131"/>
  <c r="F116"/>
  <c r="F100"/>
  <c r="B21"/>
  <c r="F21" s="1"/>
  <c r="D17"/>
  <c r="D12"/>
  <c r="F52"/>
  <c r="D10"/>
  <c r="D25" i="4"/>
  <c r="B7"/>
  <c r="F7" s="1"/>
  <c r="B20"/>
  <c r="F128"/>
  <c r="B25"/>
  <c r="D23"/>
  <c r="B22"/>
  <c r="B151"/>
  <c r="D10"/>
  <c r="D39" i="9"/>
  <c r="E39" s="1"/>
  <c r="F115" i="4"/>
  <c r="F65"/>
  <c r="D9"/>
  <c r="F9" s="1"/>
  <c r="F98"/>
  <c r="F92"/>
  <c r="D19"/>
  <c r="F76"/>
  <c r="B16"/>
  <c r="F72"/>
  <c r="F148"/>
  <c r="F145"/>
  <c r="F139"/>
  <c r="F134"/>
  <c r="F122"/>
  <c r="F111"/>
  <c r="F112"/>
  <c r="D104" i="9"/>
  <c r="E104" s="1"/>
  <c r="F102" i="4"/>
  <c r="F100"/>
  <c r="F101"/>
  <c r="F36"/>
  <c r="F35"/>
  <c r="F70"/>
  <c r="F53"/>
  <c r="D11"/>
  <c r="F133"/>
  <c r="B15"/>
  <c r="F121"/>
  <c r="B23"/>
  <c r="F95"/>
  <c r="F48"/>
  <c r="F41"/>
  <c r="F91"/>
  <c r="F86"/>
  <c r="D18"/>
  <c r="F18" s="1"/>
  <c r="B18"/>
  <c r="B14"/>
  <c r="F63"/>
  <c r="B11"/>
  <c r="F11" s="1"/>
  <c r="F140"/>
  <c r="F137"/>
  <c r="F114"/>
  <c r="F83"/>
  <c r="F77"/>
  <c r="F75"/>
  <c r="B10" i="3"/>
  <c r="F10" s="1"/>
  <c r="D18"/>
  <c r="F139"/>
  <c r="F133"/>
  <c r="F123"/>
  <c r="D151"/>
  <c r="F69"/>
  <c r="F48"/>
  <c r="F43"/>
  <c r="F76"/>
  <c r="F149"/>
  <c r="F144"/>
  <c r="F142"/>
  <c r="F140"/>
  <c r="B124" i="9"/>
  <c r="C124" s="1"/>
  <c r="B120"/>
  <c r="C120" s="1"/>
  <c r="B24" i="3"/>
  <c r="F24" s="1"/>
  <c r="F108"/>
  <c r="B22"/>
  <c r="F39"/>
  <c r="F81"/>
  <c r="F79"/>
  <c r="D15"/>
  <c r="D14"/>
  <c r="F62"/>
  <c r="D13"/>
  <c r="F13" s="1"/>
  <c r="D95" i="9"/>
  <c r="E95" s="1"/>
  <c r="B11" i="3"/>
  <c r="F11" s="1"/>
  <c r="F67"/>
  <c r="D6"/>
  <c r="F6" s="1"/>
  <c r="B20"/>
  <c r="F92"/>
  <c r="D19"/>
  <c r="B19"/>
  <c r="F87"/>
  <c r="F85"/>
  <c r="F84"/>
  <c r="F59"/>
  <c r="F127"/>
  <c r="D25"/>
  <c r="F135"/>
  <c r="F120"/>
  <c r="D23"/>
  <c r="D22"/>
  <c r="F22" s="1"/>
  <c r="D99" i="9"/>
  <c r="E99" s="1"/>
  <c r="B21" i="3"/>
  <c r="F37"/>
  <c r="F55"/>
  <c r="F53"/>
  <c r="D20" i="2"/>
  <c r="F57"/>
  <c r="B12"/>
  <c r="F144"/>
  <c r="F135"/>
  <c r="D16"/>
  <c r="D40" i="9"/>
  <c r="E40" s="1"/>
  <c r="B108"/>
  <c r="C108" s="1"/>
  <c r="B10" i="2"/>
  <c r="F10" s="1"/>
  <c r="F94"/>
  <c r="F90"/>
  <c r="F85"/>
  <c r="B18"/>
  <c r="F18" s="1"/>
  <c r="F78"/>
  <c r="B49" i="9"/>
  <c r="C49" s="1"/>
  <c r="F129" i="2"/>
  <c r="D25"/>
  <c r="F134"/>
  <c r="B132" i="9"/>
  <c r="D116"/>
  <c r="E116" s="1"/>
  <c r="F113" i="2"/>
  <c r="F38"/>
  <c r="D36" i="9"/>
  <c r="E36" s="1"/>
  <c r="D89"/>
  <c r="E89" s="1"/>
  <c r="F97" i="2"/>
  <c r="B7"/>
  <c r="D119" i="9"/>
  <c r="E119" s="1"/>
  <c r="F40" i="2"/>
  <c r="B100" i="9"/>
  <c r="C100" s="1"/>
  <c r="B21" i="2"/>
  <c r="F21" s="1"/>
  <c r="B13"/>
  <c r="F49"/>
  <c r="F117"/>
  <c r="B24"/>
  <c r="F111"/>
  <c r="F109"/>
  <c r="F76"/>
  <c r="D13"/>
  <c r="F45"/>
  <c r="F65"/>
  <c r="D91" i="9"/>
  <c r="E91" s="1"/>
  <c r="F89" i="2"/>
  <c r="B17"/>
  <c r="F67"/>
  <c r="F53"/>
  <c r="F143"/>
  <c r="F138"/>
  <c r="F131"/>
  <c r="F116"/>
  <c r="D103" i="9"/>
  <c r="E103" s="1"/>
  <c r="D153" i="2"/>
  <c r="D14"/>
  <c r="D59" i="9"/>
  <c r="E59" s="1"/>
  <c r="B99"/>
  <c r="D23" i="1"/>
  <c r="B62" i="9"/>
  <c r="C62" s="1"/>
  <c r="D18" i="1"/>
  <c r="B106" i="9"/>
  <c r="C106" s="1"/>
  <c r="B43"/>
  <c r="C43" s="1"/>
  <c r="B58"/>
  <c r="C58" s="1"/>
  <c r="D109"/>
  <c r="E109" s="1"/>
  <c r="B22" i="1"/>
  <c r="B18"/>
  <c r="B14"/>
  <c r="B10"/>
  <c r="D21"/>
  <c r="D17"/>
  <c r="D13"/>
  <c r="D9"/>
  <c r="D149" i="9"/>
  <c r="E149" s="1"/>
  <c r="D50"/>
  <c r="E50" s="1"/>
  <c r="D38"/>
  <c r="E38" s="1"/>
  <c r="B38"/>
  <c r="C38" s="1"/>
  <c r="F25" i="8"/>
  <c r="F15"/>
  <c r="F7"/>
  <c r="D21"/>
  <c r="F21" s="1"/>
  <c r="F34"/>
  <c r="B23"/>
  <c r="B50" i="9"/>
  <c r="C50" s="1"/>
  <c r="F24" i="8"/>
  <c r="B13"/>
  <c r="B10"/>
  <c r="F70"/>
  <c r="D22"/>
  <c r="F22" s="1"/>
  <c r="D6"/>
  <c r="B153"/>
  <c r="F120"/>
  <c r="F60"/>
  <c r="F55"/>
  <c r="F49"/>
  <c r="B16"/>
  <c r="B19"/>
  <c r="D88" i="9"/>
  <c r="E88" s="1"/>
  <c r="B78"/>
  <c r="C78" s="1"/>
  <c r="B53"/>
  <c r="C53" s="1"/>
  <c r="D139"/>
  <c r="E139" s="1"/>
  <c r="D125"/>
  <c r="E125" s="1"/>
  <c r="D123"/>
  <c r="E123" s="1"/>
  <c r="D121"/>
  <c r="E121" s="1"/>
  <c r="B143"/>
  <c r="C143" s="1"/>
  <c r="B121"/>
  <c r="C121" s="1"/>
  <c r="D113"/>
  <c r="E113" s="1"/>
  <c r="B105"/>
  <c r="C105" s="1"/>
  <c r="D79"/>
  <c r="E79" s="1"/>
  <c r="D74"/>
  <c r="E74" s="1"/>
  <c r="D72"/>
  <c r="E72" s="1"/>
  <c r="B9" i="8"/>
  <c r="B151"/>
  <c r="F64"/>
  <c r="B97" i="9"/>
  <c r="C97" s="1"/>
  <c r="B11" i="8"/>
  <c r="D151"/>
  <c r="D92" i="9"/>
  <c r="E92" s="1"/>
  <c r="B146"/>
  <c r="C146" s="1"/>
  <c r="D69"/>
  <c r="E69" s="1"/>
  <c r="D65"/>
  <c r="E65" s="1"/>
  <c r="D60"/>
  <c r="E60" s="1"/>
  <c r="D55"/>
  <c r="E55" s="1"/>
  <c r="F21" i="6"/>
  <c r="F121"/>
  <c r="B86" i="9"/>
  <c r="C86" s="1"/>
  <c r="B22" i="6"/>
  <c r="B79" i="9"/>
  <c r="C79" s="1"/>
  <c r="F146" i="6"/>
  <c r="F86"/>
  <c r="F69"/>
  <c r="F58"/>
  <c r="D14"/>
  <c r="D7"/>
  <c r="B14"/>
  <c r="D24"/>
  <c r="F99"/>
  <c r="B39" i="9"/>
  <c r="D15" i="6"/>
  <c r="D11"/>
  <c r="F23"/>
  <c r="D54" i="9"/>
  <c r="E54" s="1"/>
  <c r="D97"/>
  <c r="E97" s="1"/>
  <c r="F35" i="6"/>
  <c r="F61"/>
  <c r="F34"/>
  <c r="B17"/>
  <c r="B9"/>
  <c r="D20"/>
  <c r="F20" s="1"/>
  <c r="B81" i="9"/>
  <c r="C81" s="1"/>
  <c r="B75"/>
  <c r="C75" s="1"/>
  <c r="D145"/>
  <c r="E145" s="1"/>
  <c r="D137"/>
  <c r="E137" s="1"/>
  <c r="D136"/>
  <c r="E136" s="1"/>
  <c r="B129"/>
  <c r="C129" s="1"/>
  <c r="B127"/>
  <c r="C127" s="1"/>
  <c r="B126"/>
  <c r="C126" s="1"/>
  <c r="B110"/>
  <c r="C110" s="1"/>
  <c r="B103"/>
  <c r="C103" s="1"/>
  <c r="B24" i="6"/>
  <c r="B19"/>
  <c r="B153"/>
  <c r="D25"/>
  <c r="B25"/>
  <c r="B37" i="9"/>
  <c r="C37" s="1"/>
  <c r="B101"/>
  <c r="C101" s="1"/>
  <c r="F54" i="6"/>
  <c r="B6"/>
  <c r="D43" i="9"/>
  <c r="E43" s="1"/>
  <c r="D93"/>
  <c r="E93" s="1"/>
  <c r="B70"/>
  <c r="C70" s="1"/>
  <c r="D147"/>
  <c r="E147" s="1"/>
  <c r="D101"/>
  <c r="E101" s="1"/>
  <c r="D37"/>
  <c r="E37" s="1"/>
  <c r="D77"/>
  <c r="E77" s="1"/>
  <c r="B82"/>
  <c r="C82" s="1"/>
  <c r="B125"/>
  <c r="C125" s="1"/>
  <c r="B25" i="5"/>
  <c r="B22"/>
  <c r="F82"/>
  <c r="B153"/>
  <c r="F85"/>
  <c r="F136"/>
  <c r="F92"/>
  <c r="F60"/>
  <c r="F36"/>
  <c r="B92" i="9"/>
  <c r="C92" s="1"/>
  <c r="F77" i="5"/>
  <c r="F78"/>
  <c r="D63" i="9"/>
  <c r="E63" s="1"/>
  <c r="D100"/>
  <c r="E100" s="1"/>
  <c r="D76"/>
  <c r="E76" s="1"/>
  <c r="B45"/>
  <c r="C45" s="1"/>
  <c r="D20" i="5"/>
  <c r="B55" i="9"/>
  <c r="C55" s="1"/>
  <c r="B77"/>
  <c r="C77" s="1"/>
  <c r="B102"/>
  <c r="C102" s="1"/>
  <c r="B151" i="5"/>
  <c r="F120"/>
  <c r="F113"/>
  <c r="D23"/>
  <c r="D7"/>
  <c r="D41" i="9"/>
  <c r="E41" s="1"/>
  <c r="B73"/>
  <c r="C73" s="1"/>
  <c r="B61"/>
  <c r="C61" s="1"/>
  <c r="B13" i="5"/>
  <c r="D144" i="9"/>
  <c r="E144" s="1"/>
  <c r="D142"/>
  <c r="E142" s="1"/>
  <c r="D133"/>
  <c r="E133" s="1"/>
  <c r="D124"/>
  <c r="E124" s="1"/>
  <c r="F114" i="5"/>
  <c r="D16"/>
  <c r="D19"/>
  <c r="F69"/>
  <c r="D78" i="9"/>
  <c r="E78" s="1"/>
  <c r="F54" i="5"/>
  <c r="D114" i="9"/>
  <c r="E114" s="1"/>
  <c r="B113"/>
  <c r="C113" s="1"/>
  <c r="B68"/>
  <c r="B122"/>
  <c r="C122" s="1"/>
  <c r="B115"/>
  <c r="C115" s="1"/>
  <c r="D112"/>
  <c r="E112" s="1"/>
  <c r="D52"/>
  <c r="E52" s="1"/>
  <c r="F20" i="4"/>
  <c r="F94"/>
  <c r="D75" i="9"/>
  <c r="E75" s="1"/>
  <c r="B74"/>
  <c r="C74" s="1"/>
  <c r="D111"/>
  <c r="E111" s="1"/>
  <c r="B109"/>
  <c r="C109" s="1"/>
  <c r="D15" i="4"/>
  <c r="F110"/>
  <c r="D61" i="9"/>
  <c r="E61" s="1"/>
  <c r="D151" i="4"/>
  <c r="D154" s="1"/>
  <c r="F119"/>
  <c r="F81"/>
  <c r="B13"/>
  <c r="B10"/>
  <c r="F42"/>
  <c r="F74"/>
  <c r="F38"/>
  <c r="D34" i="9"/>
  <c r="D6" s="1"/>
  <c r="B19" i="4"/>
  <c r="B153"/>
  <c r="D153"/>
  <c r="D56" i="9"/>
  <c r="E56" s="1"/>
  <c r="B41"/>
  <c r="C41" s="1"/>
  <c r="F84" i="4"/>
  <c r="F71"/>
  <c r="D16"/>
  <c r="F16" s="1"/>
  <c r="D7"/>
  <c r="D8" s="1"/>
  <c r="B12"/>
  <c r="F97"/>
  <c r="F93"/>
  <c r="B57" i="9"/>
  <c r="C57" s="1"/>
  <c r="D140"/>
  <c r="E140" s="1"/>
  <c r="B148"/>
  <c r="B130"/>
  <c r="D118"/>
  <c r="E118" s="1"/>
  <c r="B118"/>
  <c r="C118" s="1"/>
  <c r="D48"/>
  <c r="E48" s="1"/>
  <c r="D44"/>
  <c r="E44" s="1"/>
  <c r="D138"/>
  <c r="E138" s="1"/>
  <c r="D130"/>
  <c r="E130" s="1"/>
  <c r="D110"/>
  <c r="E110" s="1"/>
  <c r="D102"/>
  <c r="E102" s="1"/>
  <c r="D98"/>
  <c r="E98" s="1"/>
  <c r="D90"/>
  <c r="E90" s="1"/>
  <c r="D82"/>
  <c r="E82" s="1"/>
  <c r="D13" i="4"/>
  <c r="D127" i="9"/>
  <c r="E127" s="1"/>
  <c r="B138"/>
  <c r="C138" s="1"/>
  <c r="F124" i="4"/>
  <c r="F43"/>
  <c r="B91" i="9"/>
  <c r="C91" s="1"/>
  <c r="F62" i="4"/>
  <c r="F117"/>
  <c r="F109"/>
  <c r="B69" i="9"/>
  <c r="C69" s="1"/>
  <c r="F34" i="4"/>
  <c r="B6"/>
  <c r="B47" i="9"/>
  <c r="C47" s="1"/>
  <c r="B98"/>
  <c r="C98" s="1"/>
  <c r="D86"/>
  <c r="E86" s="1"/>
  <c r="D84"/>
  <c r="E84" s="1"/>
  <c r="D128"/>
  <c r="E128" s="1"/>
  <c r="B137"/>
  <c r="B133"/>
  <c r="C133" s="1"/>
  <c r="D117"/>
  <c r="E117" s="1"/>
  <c r="D53"/>
  <c r="D51"/>
  <c r="E51" s="1"/>
  <c r="D49"/>
  <c r="E49" s="1"/>
  <c r="D47"/>
  <c r="E47" s="1"/>
  <c r="D46"/>
  <c r="E46" s="1"/>
  <c r="B8" i="3"/>
  <c r="F20"/>
  <c r="D21"/>
  <c r="D134" i="9"/>
  <c r="E134" s="1"/>
  <c r="F104" i="3"/>
  <c r="F46"/>
  <c r="B90" i="9"/>
  <c r="C90" s="1"/>
  <c r="F121" i="3"/>
  <c r="F101"/>
  <c r="F51"/>
  <c r="F34"/>
  <c r="D9"/>
  <c r="F9" s="1"/>
  <c r="F94"/>
  <c r="F35"/>
  <c r="B151"/>
  <c r="D10"/>
  <c r="D83" i="9"/>
  <c r="E83" s="1"/>
  <c r="D35"/>
  <c r="B142"/>
  <c r="C142" s="1"/>
  <c r="B42"/>
  <c r="C42" s="1"/>
  <c r="B14" i="3"/>
  <c r="F44"/>
  <c r="F68"/>
  <c r="F100"/>
  <c r="B153"/>
  <c r="D108" i="9"/>
  <c r="E108" s="1"/>
  <c r="B34"/>
  <c r="C34" s="1"/>
  <c r="D146"/>
  <c r="E146" s="1"/>
  <c r="D73"/>
  <c r="E73" s="1"/>
  <c r="B59"/>
  <c r="F130" i="3"/>
  <c r="B18"/>
  <c r="F82"/>
  <c r="F50"/>
  <c r="D141" i="9"/>
  <c r="E141" s="1"/>
  <c r="D132"/>
  <c r="E132" s="1"/>
  <c r="D126"/>
  <c r="E126" s="1"/>
  <c r="F118" i="3"/>
  <c r="F115"/>
  <c r="D17"/>
  <c r="B16"/>
  <c r="D12"/>
  <c r="B66" i="9"/>
  <c r="C66" s="1"/>
  <c r="D62"/>
  <c r="E62" s="1"/>
  <c r="F42" i="3"/>
  <c r="B15"/>
  <c r="B25"/>
  <c r="F90"/>
  <c r="D7"/>
  <c r="D87" i="9"/>
  <c r="E87" s="1"/>
  <c r="D105"/>
  <c r="E105" s="1"/>
  <c r="D81"/>
  <c r="E81" s="1"/>
  <c r="D80"/>
  <c r="E80" s="1"/>
  <c r="B25" i="2"/>
  <c r="F36"/>
  <c r="B23"/>
  <c r="B149" i="9"/>
  <c r="C149" s="1"/>
  <c r="B54"/>
  <c r="B72"/>
  <c r="B46"/>
  <c r="C46" s="1"/>
  <c r="F35" i="2"/>
  <c r="F47"/>
  <c r="F91"/>
  <c r="F122"/>
  <c r="D12"/>
  <c r="D7"/>
  <c r="B16"/>
  <c r="F126"/>
  <c r="D17"/>
  <c r="F70"/>
  <c r="F64"/>
  <c r="D131" i="9"/>
  <c r="E131" s="1"/>
  <c r="D71"/>
  <c r="E71" s="1"/>
  <c r="D67"/>
  <c r="E67" s="1"/>
  <c r="B94"/>
  <c r="C94" s="1"/>
  <c r="B84"/>
  <c r="C84" s="1"/>
  <c r="B117"/>
  <c r="D85"/>
  <c r="E85" s="1"/>
  <c r="B65"/>
  <c r="C65" s="1"/>
  <c r="B131"/>
  <c r="B89"/>
  <c r="F34" i="2"/>
  <c r="F39"/>
  <c r="F54"/>
  <c r="F62"/>
  <c r="F82"/>
  <c r="F98"/>
  <c r="F125"/>
  <c r="F148"/>
  <c r="F19"/>
  <c r="D122" i="9"/>
  <c r="E122" s="1"/>
  <c r="D70"/>
  <c r="F80" i="2"/>
  <c r="F105"/>
  <c r="D57" i="9"/>
  <c r="E57" s="1"/>
  <c r="B145"/>
  <c r="B153" i="2"/>
  <c r="B20"/>
  <c r="D143" i="9"/>
  <c r="E143" s="1"/>
  <c r="D135"/>
  <c r="E135" s="1"/>
  <c r="D115"/>
  <c r="E115" s="1"/>
  <c r="D22" i="2"/>
  <c r="B134" i="9"/>
  <c r="C134" s="1"/>
  <c r="D129"/>
  <c r="E129" s="1"/>
  <c r="D45"/>
  <c r="E45" s="1"/>
  <c r="F157"/>
  <c r="C157" s="1"/>
  <c r="D6" i="1"/>
  <c r="B6"/>
  <c r="B147" i="9"/>
  <c r="B139"/>
  <c r="B135"/>
  <c r="B123"/>
  <c r="B119"/>
  <c r="B25" i="1"/>
  <c r="B24"/>
  <c r="B111" i="9"/>
  <c r="B107"/>
  <c r="B21" i="1"/>
  <c r="B20"/>
  <c r="B95" i="9"/>
  <c r="B87"/>
  <c r="B83"/>
  <c r="B17" i="1"/>
  <c r="B16"/>
  <c r="B71" i="9"/>
  <c r="B67"/>
  <c r="B63"/>
  <c r="B13" i="1"/>
  <c r="B12"/>
  <c r="B51" i="9"/>
  <c r="B9" i="1"/>
  <c r="B35" i="9"/>
  <c r="D22" i="1"/>
  <c r="F22" s="1"/>
  <c r="D106" i="9"/>
  <c r="E106" s="1"/>
  <c r="D94"/>
  <c r="D20" i="1"/>
  <c r="D14"/>
  <c r="D66" i="9"/>
  <c r="D58"/>
  <c r="E58" s="1"/>
  <c r="D12" i="1"/>
  <c r="D10"/>
  <c r="D42" i="9"/>
  <c r="D24" i="1"/>
  <c r="D16"/>
  <c r="B112" i="9"/>
  <c r="B96"/>
  <c r="B76"/>
  <c r="B88"/>
  <c r="B48"/>
  <c r="B144"/>
  <c r="B52"/>
  <c r="B136"/>
  <c r="B40"/>
  <c r="B56"/>
  <c r="B64"/>
  <c r="D25" i="1"/>
  <c r="B36" i="9"/>
  <c r="B80"/>
  <c r="B60"/>
  <c r="B104"/>
  <c r="B44"/>
  <c r="B140"/>
  <c r="B128"/>
  <c r="B116"/>
  <c r="B13" i="10" l="1"/>
  <c r="F20" i="8"/>
  <c r="F14"/>
  <c r="F16" i="6"/>
  <c r="F7"/>
  <c r="F18"/>
  <c r="F11"/>
  <c r="F15" i="5"/>
  <c r="F14"/>
  <c r="F24"/>
  <c r="F18"/>
  <c r="D155"/>
  <c r="F12"/>
  <c r="F11"/>
  <c r="F16"/>
  <c r="F14" i="4"/>
  <c r="F22"/>
  <c r="F25"/>
  <c r="F153"/>
  <c r="F23"/>
  <c r="F68" i="9"/>
  <c r="C9" i="10"/>
  <c r="F23" i="3"/>
  <c r="F155"/>
  <c r="F19"/>
  <c r="D154"/>
  <c r="F14" i="2"/>
  <c r="F9"/>
  <c r="B8"/>
  <c r="F24"/>
  <c r="F155"/>
  <c r="D155"/>
  <c r="F13"/>
  <c r="F17"/>
  <c r="F15" i="1"/>
  <c r="F18"/>
  <c r="F7"/>
  <c r="C7" i="10"/>
  <c r="F39" i="9"/>
  <c r="F23" i="1"/>
  <c r="F148" i="9"/>
  <c r="F14" i="1"/>
  <c r="F11"/>
  <c r="F19"/>
  <c r="F89" i="9"/>
  <c r="F155" i="8"/>
  <c r="C13" i="10"/>
  <c r="F120" i="9"/>
  <c r="F53"/>
  <c r="F132"/>
  <c r="F137"/>
  <c r="F15" i="6"/>
  <c r="F153" i="5"/>
  <c r="F20"/>
  <c r="C11" i="10"/>
  <c r="C132" i="9"/>
  <c r="F15" i="4"/>
  <c r="F99" i="9"/>
  <c r="F91"/>
  <c r="I92" s="1"/>
  <c r="F98"/>
  <c r="C99"/>
  <c r="F50"/>
  <c r="F38"/>
  <c r="F59"/>
  <c r="C68"/>
  <c r="F43"/>
  <c r="F41"/>
  <c r="F37"/>
  <c r="C59"/>
  <c r="C137"/>
  <c r="F75"/>
  <c r="F101"/>
  <c r="F126"/>
  <c r="C39"/>
  <c r="F74"/>
  <c r="F93"/>
  <c r="F130"/>
  <c r="F127"/>
  <c r="D19"/>
  <c r="F118"/>
  <c r="F121"/>
  <c r="D7"/>
  <c r="D8" s="1"/>
  <c r="D8" i="8"/>
  <c r="F13"/>
  <c r="F11"/>
  <c r="F9"/>
  <c r="F16"/>
  <c r="F10"/>
  <c r="F23"/>
  <c r="F19"/>
  <c r="F47" i="9"/>
  <c r="F85"/>
  <c r="F70"/>
  <c r="F105"/>
  <c r="F69"/>
  <c r="D155" i="8"/>
  <c r="B27"/>
  <c r="F153"/>
  <c r="F78" i="9"/>
  <c r="B21"/>
  <c r="F77"/>
  <c r="F61"/>
  <c r="F6" i="8"/>
  <c r="F14" i="6"/>
  <c r="F6"/>
  <c r="B8"/>
  <c r="F25"/>
  <c r="F24"/>
  <c r="F9"/>
  <c r="C12" i="10"/>
  <c r="F19" i="6"/>
  <c r="F103" i="9"/>
  <c r="D16"/>
  <c r="F125"/>
  <c r="E35"/>
  <c r="F97"/>
  <c r="F17" i="6"/>
  <c r="F22"/>
  <c r="D156"/>
  <c r="F155"/>
  <c r="C156"/>
  <c r="F153"/>
  <c r="H35"/>
  <c r="H37"/>
  <c r="D8"/>
  <c r="E53" i="9"/>
  <c r="D21"/>
  <c r="F124"/>
  <c r="F79"/>
  <c r="B12" i="10"/>
  <c r="F13" i="5"/>
  <c r="D8"/>
  <c r="F22"/>
  <c r="F155"/>
  <c r="D156"/>
  <c r="F92" i="9"/>
  <c r="F114"/>
  <c r="D18"/>
  <c r="F55"/>
  <c r="D24"/>
  <c r="F90"/>
  <c r="I91" s="1"/>
  <c r="B27" i="5"/>
  <c r="F25"/>
  <c r="F7"/>
  <c r="B12" i="9"/>
  <c r="F108"/>
  <c r="F81"/>
  <c r="C148"/>
  <c r="F100"/>
  <c r="E34"/>
  <c r="F142"/>
  <c r="F141"/>
  <c r="F109"/>
  <c r="F113"/>
  <c r="F102"/>
  <c r="B11" i="10"/>
  <c r="F19" i="5"/>
  <c r="F23"/>
  <c r="B8" i="4"/>
  <c r="F6"/>
  <c r="F19"/>
  <c r="F13"/>
  <c r="B10" i="10"/>
  <c r="C10"/>
  <c r="B9" i="9"/>
  <c r="F62"/>
  <c r="F82"/>
  <c r="F138"/>
  <c r="F46"/>
  <c r="F143"/>
  <c r="F146"/>
  <c r="F133"/>
  <c r="F12" i="4"/>
  <c r="F10"/>
  <c r="D27"/>
  <c r="D23" i="9"/>
  <c r="F73"/>
  <c r="D13"/>
  <c r="F86"/>
  <c r="D11"/>
  <c r="C130"/>
  <c r="F134"/>
  <c r="F49"/>
  <c r="F131"/>
  <c r="F110"/>
  <c r="F155" i="4"/>
  <c r="F15" i="3"/>
  <c r="D8"/>
  <c r="F18"/>
  <c r="B27"/>
  <c r="F16"/>
  <c r="F14"/>
  <c r="D14" i="9"/>
  <c r="F149"/>
  <c r="D17"/>
  <c r="B6"/>
  <c r="F6" s="1"/>
  <c r="F153" i="3"/>
  <c r="F7"/>
  <c r="F21"/>
  <c r="F25"/>
  <c r="F12"/>
  <c r="B9" i="10"/>
  <c r="F34" i="9"/>
  <c r="F129"/>
  <c r="D25"/>
  <c r="E70"/>
  <c r="F57"/>
  <c r="F17" i="3"/>
  <c r="C8" i="10"/>
  <c r="F23" i="2"/>
  <c r="C54" i="9"/>
  <c r="F54"/>
  <c r="B27" i="2"/>
  <c r="C145" i="9"/>
  <c r="F145"/>
  <c r="C89"/>
  <c r="B19"/>
  <c r="F117"/>
  <c r="C117"/>
  <c r="F16" i="2"/>
  <c r="C72" i="9"/>
  <c r="F72"/>
  <c r="F25" i="2"/>
  <c r="F12"/>
  <c r="D15" i="9"/>
  <c r="D10"/>
  <c r="F22" i="2"/>
  <c r="F45" i="9"/>
  <c r="F84"/>
  <c r="C131"/>
  <c r="F115"/>
  <c r="F65"/>
  <c r="B8" i="10"/>
  <c r="F7" i="2"/>
  <c r="F20"/>
  <c r="F122" i="9"/>
  <c r="F153" i="2"/>
  <c r="D8"/>
  <c r="F8" s="1"/>
  <c r="E157" i="9"/>
  <c r="G157" s="1"/>
  <c r="F128"/>
  <c r="C128"/>
  <c r="C64"/>
  <c r="B14"/>
  <c r="F64"/>
  <c r="C76"/>
  <c r="F76"/>
  <c r="C35"/>
  <c r="F35"/>
  <c r="B7"/>
  <c r="C83"/>
  <c r="F83"/>
  <c r="F21" i="1"/>
  <c r="F25"/>
  <c r="B8"/>
  <c r="F6"/>
  <c r="F116" i="9"/>
  <c r="C116"/>
  <c r="B24"/>
  <c r="C88"/>
  <c r="F88"/>
  <c r="F12" i="1"/>
  <c r="F71" i="9"/>
  <c r="C71"/>
  <c r="B15"/>
  <c r="F17" i="1"/>
  <c r="C139" i="9"/>
  <c r="F139"/>
  <c r="B3" i="12"/>
  <c r="F36" i="9"/>
  <c r="C36"/>
  <c r="C48"/>
  <c r="F48"/>
  <c r="C112"/>
  <c r="F112"/>
  <c r="F42"/>
  <c r="D9"/>
  <c r="E42"/>
  <c r="F20" i="1"/>
  <c r="C123" i="9"/>
  <c r="F123"/>
  <c r="D8" i="1"/>
  <c r="F106" i="9"/>
  <c r="D22"/>
  <c r="F60"/>
  <c r="C60"/>
  <c r="C52"/>
  <c r="F52"/>
  <c r="B7" i="10"/>
  <c r="C51" i="9"/>
  <c r="B11"/>
  <c r="F51"/>
  <c r="F16" i="1"/>
  <c r="F111" i="9"/>
  <c r="B23"/>
  <c r="C111"/>
  <c r="B22"/>
  <c r="F104"/>
  <c r="C104"/>
  <c r="C136"/>
  <c r="F136"/>
  <c r="E94"/>
  <c r="D20"/>
  <c r="F94"/>
  <c r="F9" i="1"/>
  <c r="C63" i="9"/>
  <c r="F63"/>
  <c r="C87"/>
  <c r="B18"/>
  <c r="F87"/>
  <c r="F44"/>
  <c r="B10"/>
  <c r="C44"/>
  <c r="C40"/>
  <c r="F40"/>
  <c r="C140"/>
  <c r="F140"/>
  <c r="C80"/>
  <c r="F80"/>
  <c r="B17"/>
  <c r="F56"/>
  <c r="C56"/>
  <c r="C144"/>
  <c r="F144"/>
  <c r="C96"/>
  <c r="F96"/>
  <c r="E66"/>
  <c r="F66"/>
  <c r="F13" i="1"/>
  <c r="F67" i="9"/>
  <c r="C67"/>
  <c r="C95"/>
  <c r="F95"/>
  <c r="B20"/>
  <c r="C107"/>
  <c r="F107"/>
  <c r="F24" i="1"/>
  <c r="C119" i="9"/>
  <c r="F119"/>
  <c r="B25"/>
  <c r="F135"/>
  <c r="C135"/>
  <c r="C147"/>
  <c r="F147"/>
  <c r="B13"/>
  <c r="D12"/>
  <c r="B16"/>
  <c r="E151"/>
  <c r="F10" i="1"/>
  <c r="F58" i="9"/>
  <c r="B4" i="12" l="1"/>
  <c r="I153" i="9"/>
  <c r="I155" s="1"/>
  <c r="F19"/>
  <c r="C15" i="10"/>
  <c r="F21" i="9"/>
  <c r="D27" i="8"/>
  <c r="F27" s="1"/>
  <c r="E8" s="1"/>
  <c r="J5" s="1"/>
  <c r="F8"/>
  <c r="B9" i="12" s="1"/>
  <c r="D27" i="6"/>
  <c r="F8"/>
  <c r="B8" i="12" s="1"/>
  <c r="B27" i="6"/>
  <c r="D27" i="5"/>
  <c r="F27" s="1"/>
  <c r="F8"/>
  <c r="B7" i="12" s="1"/>
  <c r="B8" i="9"/>
  <c r="B27" s="1"/>
  <c r="B15" i="10"/>
  <c r="H34" i="9"/>
  <c r="B27" i="4"/>
  <c r="F8"/>
  <c r="B6" i="12" s="1"/>
  <c r="F154" i="9"/>
  <c r="D27" i="3"/>
  <c r="F27" s="1"/>
  <c r="F8"/>
  <c r="B5" i="12" s="1"/>
  <c r="F4" s="1"/>
  <c r="D27" i="2"/>
  <c r="H27" s="1"/>
  <c r="F158" i="9"/>
  <c r="H40"/>
  <c r="H41" s="1"/>
  <c r="F13"/>
  <c r="F22"/>
  <c r="F15"/>
  <c r="F18"/>
  <c r="F24"/>
  <c r="C151"/>
  <c r="F153"/>
  <c r="F16"/>
  <c r="F25"/>
  <c r="D27"/>
  <c r="F17"/>
  <c r="F10"/>
  <c r="B27" i="1"/>
  <c r="F8"/>
  <c r="I26" i="9"/>
  <c r="F23"/>
  <c r="F20"/>
  <c r="F11"/>
  <c r="D27" i="1"/>
  <c r="F7" i="9"/>
  <c r="F14"/>
  <c r="F12"/>
  <c r="F9"/>
  <c r="C27" i="8" l="1"/>
  <c r="E27"/>
  <c r="E23"/>
  <c r="J20" s="1"/>
  <c r="C17"/>
  <c r="I14" s="1"/>
  <c r="B30" i="11"/>
  <c r="C20" i="8"/>
  <c r="I17" s="1"/>
  <c r="E11"/>
  <c r="J8" s="1"/>
  <c r="E9"/>
  <c r="J6" s="1"/>
  <c r="E24"/>
  <c r="J21" s="1"/>
  <c r="E12"/>
  <c r="J9" s="1"/>
  <c r="E10"/>
  <c r="J7" s="1"/>
  <c r="C15"/>
  <c r="I12" s="1"/>
  <c r="E7"/>
  <c r="C24"/>
  <c r="I21" s="1"/>
  <c r="E20"/>
  <c r="J17" s="1"/>
  <c r="C25"/>
  <c r="I22" s="1"/>
  <c r="E25"/>
  <c r="J22" s="1"/>
  <c r="E13"/>
  <c r="J10" s="1"/>
  <c r="E15"/>
  <c r="J12" s="1"/>
  <c r="C22"/>
  <c r="I19" s="1"/>
  <c r="C14"/>
  <c r="I11" s="1"/>
  <c r="C12"/>
  <c r="I9" s="1"/>
  <c r="C21"/>
  <c r="I18" s="1"/>
  <c r="E19"/>
  <c r="J16" s="1"/>
  <c r="E14"/>
  <c r="J11" s="1"/>
  <c r="E18"/>
  <c r="J15" s="1"/>
  <c r="C18"/>
  <c r="I15" s="1"/>
  <c r="C8"/>
  <c r="I5" s="1"/>
  <c r="C7"/>
  <c r="E16"/>
  <c r="J13" s="1"/>
  <c r="C6"/>
  <c r="E17"/>
  <c r="J14" s="1"/>
  <c r="C13"/>
  <c r="I10" s="1"/>
  <c r="C9"/>
  <c r="I6" s="1"/>
  <c r="C10"/>
  <c r="I7" s="1"/>
  <c r="C19"/>
  <c r="I16" s="1"/>
  <c r="E6"/>
  <c r="E21"/>
  <c r="J18" s="1"/>
  <c r="C11"/>
  <c r="I8" s="1"/>
  <c r="C16"/>
  <c r="I13" s="1"/>
  <c r="C23"/>
  <c r="I20" s="1"/>
  <c r="E22"/>
  <c r="J19" s="1"/>
  <c r="B11" i="12"/>
  <c r="C3" s="1"/>
  <c r="F27" i="6"/>
  <c r="B28" i="11"/>
  <c r="E6" i="5"/>
  <c r="E15"/>
  <c r="J12" s="1"/>
  <c r="C6"/>
  <c r="C21"/>
  <c r="I18" s="1"/>
  <c r="C10"/>
  <c r="I7" s="1"/>
  <c r="C18"/>
  <c r="I15" s="1"/>
  <c r="E14"/>
  <c r="J11" s="1"/>
  <c r="E12"/>
  <c r="J9" s="1"/>
  <c r="C12"/>
  <c r="I9" s="1"/>
  <c r="E22"/>
  <c r="J19" s="1"/>
  <c r="E24"/>
  <c r="J21" s="1"/>
  <c r="E21"/>
  <c r="J18" s="1"/>
  <c r="C11"/>
  <c r="I8" s="1"/>
  <c r="C20"/>
  <c r="I17" s="1"/>
  <c r="C16"/>
  <c r="I13" s="1"/>
  <c r="E17"/>
  <c r="J14" s="1"/>
  <c r="C19"/>
  <c r="I16" s="1"/>
  <c r="C15"/>
  <c r="I12" s="1"/>
  <c r="E10"/>
  <c r="J7" s="1"/>
  <c r="E9"/>
  <c r="J6" s="1"/>
  <c r="C14"/>
  <c r="I11" s="1"/>
  <c r="C9"/>
  <c r="I6" s="1"/>
  <c r="C8"/>
  <c r="I5" s="1"/>
  <c r="E11"/>
  <c r="J8" s="1"/>
  <c r="E25"/>
  <c r="J22" s="1"/>
  <c r="C17"/>
  <c r="I14" s="1"/>
  <c r="C24"/>
  <c r="I21" s="1"/>
  <c r="C7"/>
  <c r="C23"/>
  <c r="I20" s="1"/>
  <c r="E18"/>
  <c r="J15" s="1"/>
  <c r="E13"/>
  <c r="J10" s="1"/>
  <c r="E7"/>
  <c r="E16"/>
  <c r="J13" s="1"/>
  <c r="E20"/>
  <c r="J17" s="1"/>
  <c r="C13"/>
  <c r="I10" s="1"/>
  <c r="C22"/>
  <c r="I19" s="1"/>
  <c r="E19"/>
  <c r="J16" s="1"/>
  <c r="C25"/>
  <c r="I22" s="1"/>
  <c r="E23"/>
  <c r="J20" s="1"/>
  <c r="C27"/>
  <c r="E8"/>
  <c r="J5" s="1"/>
  <c r="F8" i="9"/>
  <c r="I27" s="1"/>
  <c r="I28" s="1"/>
  <c r="E27" i="5"/>
  <c r="F27" i="4"/>
  <c r="B26" i="11"/>
  <c r="E6" i="3"/>
  <c r="C7"/>
  <c r="C13"/>
  <c r="I10" s="1"/>
  <c r="E23"/>
  <c r="J20" s="1"/>
  <c r="C6"/>
  <c r="C21"/>
  <c r="I18" s="1"/>
  <c r="E15"/>
  <c r="J12" s="1"/>
  <c r="E14"/>
  <c r="J11" s="1"/>
  <c r="E11"/>
  <c r="J8" s="1"/>
  <c r="E20"/>
  <c r="J17" s="1"/>
  <c r="C24"/>
  <c r="I21" s="1"/>
  <c r="C9"/>
  <c r="I6" s="1"/>
  <c r="C17"/>
  <c r="I14" s="1"/>
  <c r="E22"/>
  <c r="J19" s="1"/>
  <c r="C23"/>
  <c r="I20" s="1"/>
  <c r="C10"/>
  <c r="I7" s="1"/>
  <c r="C11"/>
  <c r="I8" s="1"/>
  <c r="C12"/>
  <c r="I9" s="1"/>
  <c r="C20"/>
  <c r="I17" s="1"/>
  <c r="C22"/>
  <c r="I19" s="1"/>
  <c r="E19"/>
  <c r="J16" s="1"/>
  <c r="E24"/>
  <c r="J21" s="1"/>
  <c r="E18"/>
  <c r="J15" s="1"/>
  <c r="E16"/>
  <c r="J13" s="1"/>
  <c r="C19"/>
  <c r="I16" s="1"/>
  <c r="E25"/>
  <c r="J22" s="1"/>
  <c r="E13"/>
  <c r="J10" s="1"/>
  <c r="E7"/>
  <c r="E21"/>
  <c r="J18" s="1"/>
  <c r="E10"/>
  <c r="J7" s="1"/>
  <c r="C25"/>
  <c r="I22" s="1"/>
  <c r="C8"/>
  <c r="I5" s="1"/>
  <c r="C14"/>
  <c r="I11" s="1"/>
  <c r="E12"/>
  <c r="J9" s="1"/>
  <c r="C16"/>
  <c r="I13" s="1"/>
  <c r="E17"/>
  <c r="J14" s="1"/>
  <c r="C15"/>
  <c r="I12" s="1"/>
  <c r="C18"/>
  <c r="I15" s="1"/>
  <c r="E9"/>
  <c r="J6" s="1"/>
  <c r="E8"/>
  <c r="J5" s="1"/>
  <c r="C27"/>
  <c r="E27"/>
  <c r="F27" i="2"/>
  <c r="I32" i="9"/>
  <c r="H26"/>
  <c r="I30"/>
  <c r="F27"/>
  <c r="G10" s="1"/>
  <c r="C11" i="12"/>
  <c r="H28" i="1"/>
  <c r="F27"/>
  <c r="C27" s="1"/>
  <c r="I31" i="9"/>
  <c r="C4" i="12" l="1"/>
  <c r="C7"/>
  <c r="C6"/>
  <c r="C11" i="6"/>
  <c r="I8" s="1"/>
  <c r="E22"/>
  <c r="J19" s="1"/>
  <c r="E6"/>
  <c r="C10"/>
  <c r="I7" s="1"/>
  <c r="B29" i="11"/>
  <c r="C18" i="6"/>
  <c r="I15" s="1"/>
  <c r="E17"/>
  <c r="J14" s="1"/>
  <c r="E19"/>
  <c r="J16" s="1"/>
  <c r="E18"/>
  <c r="J15" s="1"/>
  <c r="E23"/>
  <c r="J20" s="1"/>
  <c r="C21"/>
  <c r="I18" s="1"/>
  <c r="E10"/>
  <c r="J7" s="1"/>
  <c r="C13"/>
  <c r="I10" s="1"/>
  <c r="E9"/>
  <c r="J6" s="1"/>
  <c r="E13"/>
  <c r="J10" s="1"/>
  <c r="E21"/>
  <c r="J18" s="1"/>
  <c r="C7"/>
  <c r="C20"/>
  <c r="I17" s="1"/>
  <c r="C12"/>
  <c r="I9" s="1"/>
  <c r="E12"/>
  <c r="J9" s="1"/>
  <c r="C23"/>
  <c r="I20" s="1"/>
  <c r="E16"/>
  <c r="J13" s="1"/>
  <c r="C15"/>
  <c r="I12" s="1"/>
  <c r="C16"/>
  <c r="I13" s="1"/>
  <c r="C24"/>
  <c r="I21" s="1"/>
  <c r="C17"/>
  <c r="I14" s="1"/>
  <c r="E25"/>
  <c r="J22" s="1"/>
  <c r="C6"/>
  <c r="C25"/>
  <c r="I22" s="1"/>
  <c r="C19"/>
  <c r="I16" s="1"/>
  <c r="E14"/>
  <c r="J11" s="1"/>
  <c r="C14"/>
  <c r="I11" s="1"/>
  <c r="C9"/>
  <c r="I6" s="1"/>
  <c r="E20"/>
  <c r="J17" s="1"/>
  <c r="C22"/>
  <c r="I19" s="1"/>
  <c r="E7"/>
  <c r="E11"/>
  <c r="J8" s="1"/>
  <c r="E24"/>
  <c r="J21" s="1"/>
  <c r="E15"/>
  <c r="J12" s="1"/>
  <c r="E8"/>
  <c r="J5" s="1"/>
  <c r="C8"/>
  <c r="I5" s="1"/>
  <c r="C8" i="12"/>
  <c r="E27" i="6"/>
  <c r="C5" i="12"/>
  <c r="C9"/>
  <c r="C27" i="6"/>
  <c r="G25" i="9"/>
  <c r="B27" i="11"/>
  <c r="E9" i="4"/>
  <c r="J6" s="1"/>
  <c r="C9"/>
  <c r="I6" s="1"/>
  <c r="C15"/>
  <c r="I12" s="1"/>
  <c r="C23"/>
  <c r="I20" s="1"/>
  <c r="E17"/>
  <c r="J14" s="1"/>
  <c r="C20"/>
  <c r="I17" s="1"/>
  <c r="E20"/>
  <c r="J17" s="1"/>
  <c r="C21"/>
  <c r="I18" s="1"/>
  <c r="C17"/>
  <c r="I14" s="1"/>
  <c r="E18"/>
  <c r="J15" s="1"/>
  <c r="E25"/>
  <c r="J22" s="1"/>
  <c r="C24"/>
  <c r="I21" s="1"/>
  <c r="C18"/>
  <c r="I15" s="1"/>
  <c r="E6"/>
  <c r="E21"/>
  <c r="J18" s="1"/>
  <c r="E12"/>
  <c r="J9" s="1"/>
  <c r="E11"/>
  <c r="J8" s="1"/>
  <c r="C25"/>
  <c r="I22" s="1"/>
  <c r="C11"/>
  <c r="I8" s="1"/>
  <c r="E10"/>
  <c r="J7" s="1"/>
  <c r="C16"/>
  <c r="I13" s="1"/>
  <c r="E23"/>
  <c r="J20" s="1"/>
  <c r="E24"/>
  <c r="J21" s="1"/>
  <c r="E14"/>
  <c r="J11" s="1"/>
  <c r="C22"/>
  <c r="I19" s="1"/>
  <c r="C14"/>
  <c r="I11" s="1"/>
  <c r="E19"/>
  <c r="J16" s="1"/>
  <c r="E22"/>
  <c r="J19" s="1"/>
  <c r="C7"/>
  <c r="E7"/>
  <c r="C10"/>
  <c r="I7" s="1"/>
  <c r="E15"/>
  <c r="J12" s="1"/>
  <c r="C6"/>
  <c r="C13"/>
  <c r="I10" s="1"/>
  <c r="E16"/>
  <c r="J13" s="1"/>
  <c r="C12"/>
  <c r="I9" s="1"/>
  <c r="C19"/>
  <c r="I16" s="1"/>
  <c r="E13"/>
  <c r="J10" s="1"/>
  <c r="E8"/>
  <c r="J5" s="1"/>
  <c r="E27"/>
  <c r="C8"/>
  <c r="I5" s="1"/>
  <c r="C27"/>
  <c r="C21" i="2"/>
  <c r="I18" s="1"/>
  <c r="E19"/>
  <c r="J16" s="1"/>
  <c r="C9"/>
  <c r="I6" s="1"/>
  <c r="B25" i="11"/>
  <c r="E23" i="2"/>
  <c r="J20" s="1"/>
  <c r="C11"/>
  <c r="I8" s="1"/>
  <c r="C13"/>
  <c r="I10" s="1"/>
  <c r="C10"/>
  <c r="I7" s="1"/>
  <c r="C7"/>
  <c r="C24"/>
  <c r="I21" s="1"/>
  <c r="E9"/>
  <c r="J6" s="1"/>
  <c r="E14"/>
  <c r="J11" s="1"/>
  <c r="E10"/>
  <c r="J7" s="1"/>
  <c r="E18"/>
  <c r="J15" s="1"/>
  <c r="E21"/>
  <c r="J18" s="1"/>
  <c r="C6"/>
  <c r="C15"/>
  <c r="I12" s="1"/>
  <c r="C14"/>
  <c r="I11" s="1"/>
  <c r="C19"/>
  <c r="I16" s="1"/>
  <c r="E15"/>
  <c r="J12" s="1"/>
  <c r="C17"/>
  <c r="I14" s="1"/>
  <c r="C18"/>
  <c r="I15" s="1"/>
  <c r="C12"/>
  <c r="I9" s="1"/>
  <c r="E11"/>
  <c r="J8" s="1"/>
  <c r="E20"/>
  <c r="J17" s="1"/>
  <c r="E24"/>
  <c r="J21" s="1"/>
  <c r="E6"/>
  <c r="E16"/>
  <c r="J13" s="1"/>
  <c r="C22"/>
  <c r="I19" s="1"/>
  <c r="E13"/>
  <c r="J10" s="1"/>
  <c r="E25"/>
  <c r="J22" s="1"/>
  <c r="C23"/>
  <c r="I20" s="1"/>
  <c r="C16"/>
  <c r="I13" s="1"/>
  <c r="C25"/>
  <c r="I22" s="1"/>
  <c r="E12"/>
  <c r="J9" s="1"/>
  <c r="E22"/>
  <c r="J19" s="1"/>
  <c r="E7"/>
  <c r="C8"/>
  <c r="I5" s="1"/>
  <c r="E17"/>
  <c r="J14" s="1"/>
  <c r="C20"/>
  <c r="I17" s="1"/>
  <c r="C27"/>
  <c r="E8"/>
  <c r="J5" s="1"/>
  <c r="G12" i="9"/>
  <c r="G16"/>
  <c r="E27" i="2"/>
  <c r="G18" i="9"/>
  <c r="G13"/>
  <c r="G17"/>
  <c r="G9"/>
  <c r="G26"/>
  <c r="J32"/>
  <c r="G27"/>
  <c r="E24"/>
  <c r="J21" s="1"/>
  <c r="E6"/>
  <c r="E23"/>
  <c r="J20" s="1"/>
  <c r="C19"/>
  <c r="I16" s="1"/>
  <c r="E11"/>
  <c r="J8" s="1"/>
  <c r="E10"/>
  <c r="J7" s="1"/>
  <c r="E15"/>
  <c r="J12" s="1"/>
  <c r="E19"/>
  <c r="J16" s="1"/>
  <c r="E16"/>
  <c r="J13" s="1"/>
  <c r="E17"/>
  <c r="J14" s="1"/>
  <c r="E18"/>
  <c r="J15" s="1"/>
  <c r="G19"/>
  <c r="C21"/>
  <c r="I18" s="1"/>
  <c r="C6"/>
  <c r="E13"/>
  <c r="J10" s="1"/>
  <c r="E14"/>
  <c r="J11" s="1"/>
  <c r="E25"/>
  <c r="J22" s="1"/>
  <c r="E7"/>
  <c r="E21"/>
  <c r="J18" s="1"/>
  <c r="C9"/>
  <c r="I6" s="1"/>
  <c r="C12"/>
  <c r="I9" s="1"/>
  <c r="C22"/>
  <c r="I19" s="1"/>
  <c r="C24"/>
  <c r="I21" s="1"/>
  <c r="C18"/>
  <c r="I15" s="1"/>
  <c r="C17"/>
  <c r="I14" s="1"/>
  <c r="C14"/>
  <c r="I11" s="1"/>
  <c r="C13"/>
  <c r="I10" s="1"/>
  <c r="E22"/>
  <c r="J19" s="1"/>
  <c r="C15"/>
  <c r="I12" s="1"/>
  <c r="C16"/>
  <c r="I13" s="1"/>
  <c r="C10"/>
  <c r="I7" s="1"/>
  <c r="G21"/>
  <c r="E9"/>
  <c r="J6" s="1"/>
  <c r="C23"/>
  <c r="I20" s="1"/>
  <c r="C11"/>
  <c r="I8" s="1"/>
  <c r="C7"/>
  <c r="E8"/>
  <c r="J5" s="1"/>
  <c r="C8"/>
  <c r="I5" s="1"/>
  <c r="C25"/>
  <c r="I22" s="1"/>
  <c r="E12"/>
  <c r="J9" s="1"/>
  <c r="C20"/>
  <c r="I17" s="1"/>
  <c r="E20"/>
  <c r="J17" s="1"/>
  <c r="B24" i="11"/>
  <c r="E15" i="1"/>
  <c r="J12" s="1"/>
  <c r="E7"/>
  <c r="C19"/>
  <c r="I16" s="1"/>
  <c r="E17"/>
  <c r="J14" s="1"/>
  <c r="C11"/>
  <c r="I8" s="1"/>
  <c r="E13"/>
  <c r="J10" s="1"/>
  <c r="C23"/>
  <c r="I20" s="1"/>
  <c r="E19"/>
  <c r="J16" s="1"/>
  <c r="E9"/>
  <c r="J6" s="1"/>
  <c r="C14"/>
  <c r="I11" s="1"/>
  <c r="C18"/>
  <c r="I15" s="1"/>
  <c r="C10"/>
  <c r="I7" s="1"/>
  <c r="E21"/>
  <c r="J18" s="1"/>
  <c r="C7"/>
  <c r="E18"/>
  <c r="J15" s="1"/>
  <c r="C22"/>
  <c r="I19" s="1"/>
  <c r="E11"/>
  <c r="J8" s="1"/>
  <c r="E23"/>
  <c r="J20" s="1"/>
  <c r="C15"/>
  <c r="I12" s="1"/>
  <c r="C21"/>
  <c r="I18" s="1"/>
  <c r="C24"/>
  <c r="I21" s="1"/>
  <c r="E24"/>
  <c r="J21" s="1"/>
  <c r="C17"/>
  <c r="I14" s="1"/>
  <c r="E20"/>
  <c r="J17" s="1"/>
  <c r="C13"/>
  <c r="I10" s="1"/>
  <c r="C25"/>
  <c r="I22" s="1"/>
  <c r="C12"/>
  <c r="I9" s="1"/>
  <c r="E14"/>
  <c r="J11" s="1"/>
  <c r="C16"/>
  <c r="I13" s="1"/>
  <c r="C9"/>
  <c r="I6" s="1"/>
  <c r="E16"/>
  <c r="J13" s="1"/>
  <c r="C6"/>
  <c r="C20"/>
  <c r="I17" s="1"/>
  <c r="E6"/>
  <c r="E25"/>
  <c r="J22" s="1"/>
  <c r="E12"/>
  <c r="J9" s="1"/>
  <c r="E10"/>
  <c r="J7" s="1"/>
  <c r="E22"/>
  <c r="J19" s="1"/>
  <c r="E8"/>
  <c r="J5" s="1"/>
  <c r="C8"/>
  <c r="I5" s="1"/>
  <c r="G8" i="9"/>
  <c r="G15"/>
  <c r="G14"/>
  <c r="E27"/>
  <c r="J30" s="1"/>
  <c r="G22"/>
  <c r="C27"/>
  <c r="J29" s="1"/>
  <c r="G20"/>
  <c r="G11"/>
  <c r="G24"/>
  <c r="E27" i="1"/>
  <c r="G23" i="9"/>
  <c r="B32" i="11" l="1"/>
  <c r="C30" l="1"/>
  <c r="C32"/>
  <c r="C26"/>
  <c r="C29"/>
  <c r="C25"/>
  <c r="C28"/>
  <c r="C27"/>
  <c r="C24"/>
</calcChain>
</file>

<file path=xl/sharedStrings.xml><?xml version="1.0" encoding="utf-8"?>
<sst xmlns="http://schemas.openxmlformats.org/spreadsheetml/2006/main" count="848" uniqueCount="94">
  <si>
    <t>EDAD</t>
  </si>
  <si>
    <t>MASCULINO</t>
  </si>
  <si>
    <t>FEMENINO</t>
  </si>
  <si>
    <t>TOTAL</t>
  </si>
  <si>
    <t>N.</t>
  </si>
  <si>
    <t>%</t>
  </si>
  <si>
    <t xml:space="preserve">&lt;1 </t>
  </si>
  <si>
    <t>1-4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</si>
  <si>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</si>
  <si>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</si>
  <si>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</si>
  <si>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</si>
  <si>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</si>
  <si>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</si>
  <si>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</si>
  <si>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</si>
  <si>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</si>
  <si>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</si>
  <si>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</si>
  <si>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</si>
  <si>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</si>
  <si>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</si>
  <si>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</si>
  <si>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</si>
  <si>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</si>
  <si>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 Y +</t>
  </si>
  <si>
    <t xml:space="preserve"> </t>
  </si>
  <si>
    <t>COMUNA 1</t>
  </si>
  <si>
    <t>COMUNA 3</t>
  </si>
  <si>
    <t>COMUNA 17</t>
  </si>
  <si>
    <t>COMUNA 18</t>
  </si>
  <si>
    <t>COMUNA 19</t>
  </si>
  <si>
    <t>COMUNA 20</t>
  </si>
  <si>
    <t>RURAL</t>
  </si>
  <si>
    <t>10 - 49</t>
  </si>
  <si>
    <t>15 - 49</t>
  </si>
  <si>
    <t>M.E.F.</t>
  </si>
  <si>
    <t>NACIDOS</t>
  </si>
  <si>
    <t>VIVOS</t>
  </si>
  <si>
    <t>INSTITUCION</t>
  </si>
  <si>
    <t>M.E.F Y NACIDOS VIVOS</t>
  </si>
  <si>
    <t>Fte. S.S.P.M - Planeacion Mcpal</t>
  </si>
  <si>
    <t>COMUNAS E.S.E LADERA</t>
  </si>
  <si>
    <t>EL HORMIGUERO</t>
  </si>
  <si>
    <t>PANCE</t>
  </si>
  <si>
    <t>LA BUITRERA</t>
  </si>
  <si>
    <t>VILLACARMELO</t>
  </si>
  <si>
    <t>LOS ANDES</t>
  </si>
  <si>
    <t>PICHINDE</t>
  </si>
  <si>
    <t>LA LEONERA</t>
  </si>
  <si>
    <t>FELIDIA</t>
  </si>
  <si>
    <t>EL SALADITO</t>
  </si>
  <si>
    <t>LA ELVIRA</t>
  </si>
  <si>
    <t>LA CASTILLA</t>
  </si>
  <si>
    <t>LA PAZ</t>
  </si>
  <si>
    <t>MONTEBELLO</t>
  </si>
  <si>
    <t>GOLONDRINAS</t>
  </si>
  <si>
    <t>N.HAB</t>
  </si>
  <si>
    <t>I.P.S.</t>
  </si>
  <si>
    <t xml:space="preserve">  </t>
  </si>
  <si>
    <t>DISTRIBUCION PORCENTUAL POR EDAD SEGUN CENSO DE  2005</t>
  </si>
  <si>
    <t>DISTRIBUCION PORCENTUAL POR EDAD SEGUN CENSO DE 2005</t>
  </si>
  <si>
    <t>CENSOS</t>
  </si>
  <si>
    <t>1993</t>
  </si>
  <si>
    <t>RESUMEN POBLACION</t>
  </si>
  <si>
    <t>CENSOS 1993 - 2005</t>
  </si>
  <si>
    <t>COMUNAS RED DE SALUD LADERA</t>
  </si>
  <si>
    <t>2005</t>
  </si>
  <si>
    <t>DANE 2005</t>
  </si>
  <si>
    <t>DIFERENC</t>
  </si>
  <si>
    <t>2005 vs  1993</t>
  </si>
  <si>
    <t>HOMBRES</t>
  </si>
  <si>
    <t>MUJERES</t>
  </si>
  <si>
    <t xml:space="preserve">Fte. S.S.P.M - </t>
  </si>
  <si>
    <t>%   POBLACION</t>
  </si>
  <si>
    <t>POBLACION</t>
  </si>
  <si>
    <t>COMUNA BUITRERA</t>
  </si>
  <si>
    <t>COMUNA MONTEBELLO</t>
  </si>
  <si>
    <t xml:space="preserve"> COMUNA FELIDIA</t>
  </si>
  <si>
    <t>POBLACION RURAL DISTRIBUCION 2005</t>
  </si>
  <si>
    <t>por confirmar</t>
  </si>
  <si>
    <t>AÑO</t>
  </si>
  <si>
    <t>POBLAC</t>
  </si>
  <si>
    <t>- 14 años</t>
  </si>
  <si>
    <t>COMUNAS RED DE SALUD LADERA AÑO 2017</t>
  </si>
  <si>
    <t>POBLACION  COMUNA 1  AÑO  2019</t>
  </si>
  <si>
    <t>POBLACION  COMUNA 3  AÑO  2019</t>
  </si>
  <si>
    <t>POBLACION  COMUNA 17  AÑO  2019</t>
  </si>
  <si>
    <t>POBLACION  COMUNA 18  AÑO  2019</t>
  </si>
  <si>
    <t>POBLACION  COMUNA 19  AÑO  2019</t>
  </si>
  <si>
    <t>POBLACION  COMUNA 20  AÑO  2019</t>
  </si>
  <si>
    <t>POBLACION   ZONA RURAL   AÑO  2019</t>
  </si>
  <si>
    <t>POBLACION  ESE LADERA  AÑO  2019</t>
  </si>
  <si>
    <t>AÑO 2019</t>
  </si>
</sst>
</file>

<file path=xl/styles.xml><?xml version="1.0" encoding="utf-8"?>
<styleSheet xmlns="http://schemas.openxmlformats.org/spreadsheetml/2006/main">
  <numFmts count="4">
    <numFmt numFmtId="164" formatCode="0.00000000"/>
    <numFmt numFmtId="165" formatCode="0.0"/>
    <numFmt numFmtId="166" formatCode="0.000000"/>
    <numFmt numFmtId="167" formatCode="0.00000000;[Red]0.00000000"/>
  </numFmts>
  <fonts count="13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 applyAlignment="1">
      <alignment horizontal="centerContinuous"/>
    </xf>
    <xf numFmtId="0" fontId="2" fillId="0" borderId="1" xfId="0" applyFont="1" applyBorder="1" applyAlignment="1">
      <alignment horizontal="centerContinuous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4" xfId="0" applyFont="1" applyBorder="1" applyAlignment="1">
      <alignment horizontal="centerContinuous"/>
    </xf>
    <xf numFmtId="0" fontId="0" fillId="0" borderId="5" xfId="0" applyBorder="1"/>
    <xf numFmtId="0" fontId="1" fillId="0" borderId="3" xfId="0" applyFont="1" applyBorder="1" applyAlignment="1">
      <alignment horizontal="centerContinuous"/>
    </xf>
    <xf numFmtId="0" fontId="0" fillId="0" borderId="6" xfId="0" applyBorder="1"/>
    <xf numFmtId="0" fontId="0" fillId="0" borderId="1" xfId="0" applyBorder="1"/>
    <xf numFmtId="0" fontId="0" fillId="0" borderId="7" xfId="0" applyBorder="1"/>
    <xf numFmtId="0" fontId="0" fillId="0" borderId="4" xfId="0" applyBorder="1"/>
    <xf numFmtId="0" fontId="0" fillId="0" borderId="8" xfId="0" applyBorder="1"/>
    <xf numFmtId="1" fontId="0" fillId="0" borderId="9" xfId="0" applyNumberFormat="1" applyBorder="1"/>
    <xf numFmtId="164" fontId="0" fillId="0" borderId="10" xfId="0" applyNumberFormat="1" applyBorder="1"/>
    <xf numFmtId="1" fontId="0" fillId="0" borderId="10" xfId="0" applyNumberFormat="1" applyBorder="1"/>
    <xf numFmtId="0" fontId="0" fillId="0" borderId="8" xfId="0" quotePrefix="1" applyBorder="1"/>
    <xf numFmtId="0" fontId="2" fillId="0" borderId="5" xfId="0" applyFont="1" applyBorder="1"/>
    <xf numFmtId="1" fontId="2" fillId="0" borderId="11" xfId="0" applyNumberFormat="1" applyFont="1" applyBorder="1"/>
    <xf numFmtId="1" fontId="2" fillId="0" borderId="6" xfId="0" applyNumberFormat="1" applyFont="1" applyBorder="1"/>
    <xf numFmtId="0" fontId="0" fillId="0" borderId="8" xfId="0" quotePrefix="1" applyBorder="1" applyAlignment="1">
      <alignment horizontal="left"/>
    </xf>
    <xf numFmtId="164" fontId="3" fillId="0" borderId="6" xfId="0" applyNumberFormat="1" applyFont="1" applyBorder="1"/>
    <xf numFmtId="1" fontId="0" fillId="0" borderId="0" xfId="0" applyNumberFormat="1"/>
    <xf numFmtId="1" fontId="2" fillId="0" borderId="0" xfId="0" applyNumberFormat="1" applyFont="1" applyBorder="1"/>
    <xf numFmtId="1" fontId="0" fillId="0" borderId="0" xfId="0" applyNumberFormat="1" applyFill="1" applyBorder="1"/>
    <xf numFmtId="1" fontId="0" fillId="0" borderId="0" xfId="0" applyNumberFormat="1" applyBorder="1"/>
    <xf numFmtId="164" fontId="0" fillId="0" borderId="0" xfId="0" applyNumberFormat="1"/>
    <xf numFmtId="17" fontId="3" fillId="0" borderId="12" xfId="0" quotePrefix="1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0" fontId="0" fillId="0" borderId="13" xfId="0" applyBorder="1"/>
    <xf numFmtId="1" fontId="0" fillId="0" borderId="13" xfId="0" applyNumberFormat="1" applyBorder="1" applyAlignment="1">
      <alignment horizontal="center"/>
    </xf>
    <xf numFmtId="1" fontId="0" fillId="0" borderId="14" xfId="0" applyNumberFormat="1" applyBorder="1" applyAlignment="1">
      <alignment horizontal="center"/>
    </xf>
    <xf numFmtId="0" fontId="0" fillId="0" borderId="15" xfId="0" applyBorder="1"/>
    <xf numFmtId="1" fontId="0" fillId="0" borderId="15" xfId="0" applyNumberFormat="1" applyBorder="1" applyAlignment="1">
      <alignment horizontal="center"/>
    </xf>
    <xf numFmtId="1" fontId="0" fillId="0" borderId="16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/>
    <xf numFmtId="0" fontId="3" fillId="0" borderId="0" xfId="0" applyFont="1" applyFill="1" applyBorder="1"/>
    <xf numFmtId="0" fontId="3" fillId="0" borderId="0" xfId="0" applyFont="1" applyBorder="1"/>
    <xf numFmtId="164" fontId="3" fillId="0" borderId="0" xfId="0" applyNumberFormat="1" applyFont="1" applyFill="1" applyBorder="1"/>
    <xf numFmtId="1" fontId="0" fillId="0" borderId="9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7" fillId="0" borderId="8" xfId="0" quotePrefix="1" applyFont="1" applyBorder="1" applyAlignment="1">
      <alignment horizontal="left"/>
    </xf>
    <xf numFmtId="1" fontId="7" fillId="0" borderId="8" xfId="0" applyNumberFormat="1" applyFont="1" applyBorder="1" applyAlignment="1">
      <alignment horizontal="center"/>
    </xf>
    <xf numFmtId="166" fontId="0" fillId="0" borderId="0" xfId="0" applyNumberFormat="1"/>
    <xf numFmtId="0" fontId="4" fillId="0" borderId="0" xfId="0" applyFont="1" applyBorder="1" applyAlignment="1">
      <alignment wrapText="1"/>
    </xf>
    <xf numFmtId="0" fontId="6" fillId="0" borderId="15" xfId="0" applyFont="1" applyBorder="1"/>
    <xf numFmtId="1" fontId="6" fillId="0" borderId="15" xfId="0" applyNumberFormat="1" applyFont="1" applyBorder="1" applyAlignment="1">
      <alignment horizontal="center"/>
    </xf>
    <xf numFmtId="1" fontId="6" fillId="0" borderId="16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Continuous"/>
    </xf>
    <xf numFmtId="1" fontId="3" fillId="0" borderId="11" xfId="0" applyNumberFormat="1" applyFont="1" applyBorder="1"/>
    <xf numFmtId="164" fontId="0" fillId="0" borderId="0" xfId="0" applyNumberFormat="1" applyBorder="1"/>
    <xf numFmtId="1" fontId="8" fillId="2" borderId="0" xfId="0" applyNumberFormat="1" applyFont="1" applyFill="1" applyAlignment="1">
      <alignment horizontal="center"/>
    </xf>
    <xf numFmtId="167" fontId="0" fillId="0" borderId="0" xfId="0" applyNumberFormat="1"/>
    <xf numFmtId="167" fontId="3" fillId="0" borderId="17" xfId="0" applyNumberFormat="1" applyFont="1" applyBorder="1"/>
    <xf numFmtId="167" fontId="3" fillId="0" borderId="6" xfId="0" applyNumberFormat="1" applyFont="1" applyBorder="1"/>
    <xf numFmtId="167" fontId="0" fillId="0" borderId="10" xfId="0" applyNumberFormat="1" applyBorder="1"/>
    <xf numFmtId="1" fontId="3" fillId="0" borderId="0" xfId="0" applyNumberFormat="1" applyFont="1" applyAlignment="1">
      <alignment horizontal="center"/>
    </xf>
    <xf numFmtId="1" fontId="0" fillId="2" borderId="0" xfId="0" applyNumberFormat="1" applyFill="1"/>
    <xf numFmtId="1" fontId="0" fillId="3" borderId="0" xfId="0" applyNumberFormat="1" applyFill="1"/>
    <xf numFmtId="1" fontId="0" fillId="4" borderId="0" xfId="0" applyNumberFormat="1" applyFill="1"/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1" fontId="6" fillId="0" borderId="0" xfId="0" applyNumberFormat="1" applyFont="1" applyBorder="1" applyAlignment="1">
      <alignment horizontal="center"/>
    </xf>
    <xf numFmtId="0" fontId="0" fillId="0" borderId="0" xfId="0" applyBorder="1"/>
    <xf numFmtId="1" fontId="3" fillId="0" borderId="0" xfId="0" applyNumberFormat="1" applyFont="1" applyBorder="1" applyAlignment="1">
      <alignment horizontal="center"/>
    </xf>
    <xf numFmtId="0" fontId="0" fillId="0" borderId="11" xfId="0" applyBorder="1"/>
    <xf numFmtId="17" fontId="3" fillId="0" borderId="5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/>
    <xf numFmtId="1" fontId="3" fillId="0" borderId="18" xfId="0" applyNumberFormat="1" applyFont="1" applyBorder="1" applyAlignment="1">
      <alignment horizontal="center"/>
    </xf>
    <xf numFmtId="165" fontId="3" fillId="0" borderId="13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65" fontId="3" fillId="0" borderId="18" xfId="0" applyNumberFormat="1" applyFont="1" applyBorder="1" applyAlignment="1">
      <alignment horizontal="center"/>
    </xf>
    <xf numFmtId="0" fontId="3" fillId="0" borderId="15" xfId="0" applyFont="1" applyBorder="1"/>
    <xf numFmtId="165" fontId="3" fillId="0" borderId="5" xfId="0" applyNumberFormat="1" applyFont="1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0" xfId="0" applyAlignment="1">
      <alignment horizontal="left"/>
    </xf>
    <xf numFmtId="1" fontId="3" fillId="0" borderId="10" xfId="0" applyNumberFormat="1" applyFont="1" applyBorder="1" applyAlignment="1">
      <alignment horizontal="center"/>
    </xf>
    <xf numFmtId="2" fontId="0" fillId="0" borderId="0" xfId="0" applyNumberFormat="1"/>
    <xf numFmtId="2" fontId="0" fillId="0" borderId="0" xfId="0" applyNumberFormat="1" applyBorder="1"/>
    <xf numFmtId="0" fontId="10" fillId="0" borderId="0" xfId="0" applyFont="1" applyAlignment="1">
      <alignment horizontal="center"/>
    </xf>
    <xf numFmtId="10" fontId="3" fillId="0" borderId="0" xfId="0" applyNumberFormat="1" applyFont="1"/>
    <xf numFmtId="1" fontId="2" fillId="0" borderId="6" xfId="0" applyNumberFormat="1" applyFont="1" applyBorder="1" applyAlignment="1">
      <alignment horizontal="center"/>
    </xf>
    <xf numFmtId="1" fontId="0" fillId="2" borderId="13" xfId="0" applyNumberFormat="1" applyFill="1" applyBorder="1" applyAlignment="1">
      <alignment horizontal="center"/>
    </xf>
    <xf numFmtId="1" fontId="0" fillId="2" borderId="15" xfId="0" applyNumberForma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0" xfId="0" applyFill="1"/>
    <xf numFmtId="165" fontId="3" fillId="0" borderId="0" xfId="0" applyNumberFormat="1" applyFont="1" applyAlignment="1">
      <alignment horizontal="center"/>
    </xf>
    <xf numFmtId="0" fontId="0" fillId="0" borderId="19" xfId="0" applyBorder="1"/>
    <xf numFmtId="1" fontId="0" fillId="0" borderId="19" xfId="0" applyNumberFormat="1" applyBorder="1"/>
    <xf numFmtId="165" fontId="3" fillId="0" borderId="19" xfId="0" applyNumberFormat="1" applyFont="1" applyBorder="1" applyAlignment="1">
      <alignment horizontal="center"/>
    </xf>
    <xf numFmtId="1" fontId="0" fillId="0" borderId="14" xfId="0" applyNumberFormat="1" applyBorder="1"/>
    <xf numFmtId="1" fontId="0" fillId="0" borderId="16" xfId="0" applyNumberFormat="1" applyBorder="1"/>
    <xf numFmtId="0" fontId="3" fillId="0" borderId="5" xfId="0" applyFont="1" applyBorder="1"/>
    <xf numFmtId="1" fontId="3" fillId="0" borderId="6" xfId="0" applyNumberFormat="1" applyFont="1" applyBorder="1"/>
    <xf numFmtId="165" fontId="0" fillId="0" borderId="0" xfId="0" applyNumberFormat="1"/>
    <xf numFmtId="166" fontId="0" fillId="0" borderId="0" xfId="0" applyNumberFormat="1" applyBorder="1"/>
    <xf numFmtId="2" fontId="0" fillId="0" borderId="0" xfId="0" applyNumberFormat="1" applyFill="1" applyBorder="1"/>
    <xf numFmtId="167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2" fillId="0" borderId="17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" fontId="11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3" xfId="0" applyBorder="1"/>
    <xf numFmtId="0" fontId="6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roundedCorners val="1"/>
  <c:chart>
    <c:title>
      <c:tx>
        <c:rich>
          <a:bodyPr/>
          <a:lstStyle/>
          <a:p>
            <a:pPr>
              <a:defRPr lang="es-CO" sz="1100" b="1" i="0" u="none" strike="noStrike" baseline="0">
                <a:solidFill>
                  <a:srgbClr val="333300"/>
                </a:solidFill>
                <a:latin typeface="Arial"/>
                <a:ea typeface="Arial"/>
                <a:cs typeface="Arial"/>
              </a:defRPr>
            </a:pPr>
            <a:r>
              <a:rPr lang="es-CO"/>
              <a:t>PIRAMIDE POBLACIONAL COMUNA 1 AÑO 2019</a:t>
            </a:r>
          </a:p>
        </c:rich>
      </c:tx>
      <c:layout>
        <c:manualLayout>
          <c:xMode val="edge"/>
          <c:yMode val="edge"/>
          <c:x val="0.22807051032496517"/>
          <c:y val="3.147699757869259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918680408132124"/>
          <c:y val="0.14285714285714327"/>
          <c:w val="0.83253718185740078"/>
          <c:h val="0.69491525423728862"/>
        </c:manualLayout>
      </c:layout>
      <c:barChart>
        <c:barDir val="bar"/>
        <c:grouping val="stacked"/>
        <c:ser>
          <c:idx val="0"/>
          <c:order val="0"/>
          <c:tx>
            <c:strRef>
              <c:f>comuna1!$I$4</c:f>
              <c:strCache>
                <c:ptCount val="1"/>
                <c:pt idx="0">
                  <c:v>HOMBRES</c:v>
                </c:pt>
              </c:strCache>
            </c:strRef>
          </c:tx>
          <c:spPr>
            <a:gradFill flip="none" rotWithShape="1">
              <a:gsLst>
                <a:gs pos="47000">
                  <a:srgbClr val="00B0F0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18000000" scaled="0"/>
              <a:tileRect/>
            </a:gradFill>
            <a:ln w="12700">
              <a:solidFill>
                <a:srgbClr val="000000"/>
              </a:solidFill>
              <a:prstDash val="solid"/>
            </a:ln>
            <a:effectLst>
              <a:innerShdw blurRad="63500" dist="50800" dir="16200000">
                <a:srgbClr val="00B0F0">
                  <a:alpha val="50000"/>
                </a:srgbClr>
              </a:innerShdw>
            </a:effectLst>
          </c:spPr>
          <c:dLbls>
            <c:txPr>
              <a:bodyPr rot="0" vert="horz" anchor="t" anchorCtr="0"/>
              <a:lstStyle/>
              <a:p>
                <a:pPr>
                  <a:defRPr lang="en-US" sz="900" b="1" i="0" spc="0" baseline="0">
                    <a:solidFill>
                      <a:srgbClr val="C00000"/>
                    </a:solidFill>
                  </a:defRPr>
                </a:pPr>
                <a:endParaRPr lang="es-ES"/>
              </a:p>
            </c:txPr>
            <c:dLblPos val="inEnd"/>
            <c:showVal val="1"/>
          </c:dLbls>
          <c:cat>
            <c:strRef>
              <c:f>comuna1!$H$5:$H$22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 Y +</c:v>
                </c:pt>
              </c:strCache>
            </c:strRef>
          </c:cat>
          <c:val>
            <c:numRef>
              <c:f>comuna1!$I$5:$I$22</c:f>
              <c:numCache>
                <c:formatCode>0.00</c:formatCode>
                <c:ptCount val="18"/>
                <c:pt idx="0">
                  <c:v>-6.0779246595765821</c:v>
                </c:pt>
                <c:pt idx="1">
                  <c:v>-4.9125335453732228</c:v>
                </c:pt>
                <c:pt idx="2">
                  <c:v>-3.6949607394891166</c:v>
                </c:pt>
                <c:pt idx="3">
                  <c:v>-3.2153861445184373</c:v>
                </c:pt>
                <c:pt idx="4">
                  <c:v>-2.541993837590697</c:v>
                </c:pt>
                <c:pt idx="5">
                  <c:v>-2.1593280985985484</c:v>
                </c:pt>
                <c:pt idx="6">
                  <c:v>-1.7766623596064006</c:v>
                </c:pt>
                <c:pt idx="7">
                  <c:v>-1.580359805188351</c:v>
                </c:pt>
                <c:pt idx="8">
                  <c:v>-1.4238147301461088</c:v>
                </c:pt>
                <c:pt idx="9">
                  <c:v>-1.7468442500745454</c:v>
                </c:pt>
                <c:pt idx="10">
                  <c:v>-1.9431468044925955</c:v>
                </c:pt>
                <c:pt idx="11">
                  <c:v>-1.8238743663651726</c:v>
                </c:pt>
                <c:pt idx="12">
                  <c:v>-1.6648444488619423</c:v>
                </c:pt>
                <c:pt idx="13">
                  <c:v>-1.3418149289335055</c:v>
                </c:pt>
                <c:pt idx="14">
                  <c:v>-0.9964218268561772</c:v>
                </c:pt>
                <c:pt idx="15">
                  <c:v>-0.85975549150183894</c:v>
                </c:pt>
                <c:pt idx="16">
                  <c:v>-0.65599840970082501</c:v>
                </c:pt>
                <c:pt idx="17">
                  <c:v>-0.37521121160918391</c:v>
                </c:pt>
              </c:numCache>
            </c:numRef>
          </c:val>
        </c:ser>
        <c:ser>
          <c:idx val="1"/>
          <c:order val="1"/>
          <c:tx>
            <c:strRef>
              <c:f>comuna1!$J$4</c:f>
              <c:strCache>
                <c:ptCount val="1"/>
                <c:pt idx="0">
                  <c:v>MUJERES</c:v>
                </c:pt>
              </c:strCache>
            </c:strRef>
          </c:tx>
          <c:spPr>
            <a:gradFill rotWithShape="0">
              <a:gsLst>
                <a:gs pos="0">
                  <a:srgbClr val="00FFFF">
                    <a:gamma/>
                    <a:shade val="46275"/>
                    <a:invGamma/>
                  </a:srgbClr>
                </a:gs>
                <a:gs pos="50000">
                  <a:srgbClr val="00FFFF"/>
                </a:gs>
                <a:gs pos="100000">
                  <a:srgbClr val="00FFFF">
                    <a:gamma/>
                    <a:shade val="46275"/>
                    <a:invGamma/>
                  </a:srgbClr>
                </a:gs>
              </a:gsLst>
              <a:lin ang="18900000" scaled="1"/>
            </a:gradFill>
            <a:ln w="12700">
              <a:solidFill>
                <a:srgbClr val="000000"/>
              </a:solidFill>
              <a:prstDash val="solid"/>
            </a:ln>
          </c:spPr>
          <c:dLbls>
            <c:txPr>
              <a:bodyPr/>
              <a:lstStyle/>
              <a:p>
                <a:pPr>
                  <a:defRPr lang="en-US" sz="900" b="1" i="0" baseline="0">
                    <a:solidFill>
                      <a:srgbClr val="FF0000"/>
                    </a:solidFill>
                  </a:defRPr>
                </a:pPr>
                <a:endParaRPr lang="es-ES"/>
              </a:p>
            </c:txPr>
            <c:dLblPos val="inBase"/>
            <c:showVal val="1"/>
          </c:dLbls>
          <c:cat>
            <c:strRef>
              <c:f>comuna1!$H$5:$H$22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 Y +</c:v>
                </c:pt>
              </c:strCache>
            </c:strRef>
          </c:cat>
          <c:val>
            <c:numRef>
              <c:f>comuna1!$J$5:$J$22</c:f>
              <c:numCache>
                <c:formatCode>0.00</c:formatCode>
                <c:ptCount val="18"/>
                <c:pt idx="0">
                  <c:v>5.4865321538614458</c:v>
                </c:pt>
                <c:pt idx="1">
                  <c:v>4.2739290328993143</c:v>
                </c:pt>
                <c:pt idx="2">
                  <c:v>4.4677467448563766</c:v>
                </c:pt>
                <c:pt idx="3">
                  <c:v>6.2344697346188251</c:v>
                </c:pt>
                <c:pt idx="4">
                  <c:v>5.5884106947619516</c:v>
                </c:pt>
                <c:pt idx="5">
                  <c:v>4.5919888679057745</c:v>
                </c:pt>
                <c:pt idx="6">
                  <c:v>3.7670211708577677</c:v>
                </c:pt>
                <c:pt idx="7">
                  <c:v>3.5781731438226818</c:v>
                </c:pt>
                <c:pt idx="8">
                  <c:v>3.1632044528376904</c:v>
                </c:pt>
                <c:pt idx="9">
                  <c:v>3.5682337739787298</c:v>
                </c:pt>
                <c:pt idx="10">
                  <c:v>3.4191432263194512</c:v>
                </c:pt>
                <c:pt idx="11">
                  <c:v>3.2551436238942451</c:v>
                </c:pt>
                <c:pt idx="12">
                  <c:v>2.7382963920087464</c:v>
                </c:pt>
                <c:pt idx="13">
                  <c:v>2.2363582148891763</c:v>
                </c:pt>
                <c:pt idx="14">
                  <c:v>1.8064804691382568</c:v>
                </c:pt>
                <c:pt idx="15">
                  <c:v>1.5182387436636517</c:v>
                </c:pt>
                <c:pt idx="16">
                  <c:v>0.85975549150183872</c:v>
                </c:pt>
                <c:pt idx="17">
                  <c:v>0.65599840970082501</c:v>
                </c:pt>
              </c:numCache>
            </c:numRef>
          </c:val>
        </c:ser>
        <c:gapWidth val="0"/>
        <c:overlap val="100"/>
        <c:axId val="144369920"/>
        <c:axId val="141775232"/>
      </c:barChart>
      <c:catAx>
        <c:axId val="144369920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lang="es-CO" sz="8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O"/>
                  <a:t>GRUPOS DE EDAD</a:t>
                </a:r>
              </a:p>
            </c:rich>
          </c:tx>
          <c:layout>
            <c:manualLayout>
              <c:xMode val="edge"/>
              <c:yMode val="edge"/>
              <c:x val="2.5518341307814992E-2"/>
              <c:y val="0.3753026634382578"/>
            </c:manualLayout>
          </c:layout>
          <c:spPr>
            <a:noFill/>
            <a:ln w="25400">
              <a:noFill/>
            </a:ln>
          </c:spPr>
        </c:title>
        <c:numFmt formatCode="0.00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CO" sz="900" b="1" i="0" u="none" strike="noStrike" baseline="0">
                <a:solidFill>
                  <a:srgbClr val="008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1775232"/>
        <c:crossesAt val="-7"/>
        <c:auto val="1"/>
        <c:lblAlgn val="ctr"/>
        <c:lblOffset val="100"/>
        <c:tickLblSkip val="1"/>
        <c:tickMarkSkip val="1"/>
      </c:catAx>
      <c:valAx>
        <c:axId val="141775232"/>
        <c:scaling>
          <c:orientation val="minMax"/>
          <c:max val="7"/>
          <c:min val="-7"/>
        </c:scaling>
        <c:axPos val="b"/>
        <c:title>
          <c:tx>
            <c:rich>
              <a:bodyPr/>
              <a:lstStyle/>
              <a:p>
                <a:pPr>
                  <a:defRPr lang="es-CO" sz="900" b="1" i="0" u="none" strike="noStrike" baseline="0">
                    <a:solidFill>
                      <a:srgbClr val="0033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O"/>
                  <a:t>HOMBRES      %     MUJERES</a:t>
                </a:r>
              </a:p>
            </c:rich>
          </c:tx>
          <c:layout>
            <c:manualLayout>
              <c:xMode val="edge"/>
              <c:yMode val="edge"/>
              <c:x val="0.4194584050199478"/>
              <c:y val="0.91041162227602901"/>
            </c:manualLayout>
          </c:layout>
          <c:spPr>
            <a:noFill/>
            <a:ln w="25400">
              <a:noFill/>
            </a:ln>
          </c:spPr>
        </c:title>
        <c:numFmt formatCode="0.0;[Red]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CO" sz="900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4369920"/>
        <c:crosses val="autoZero"/>
        <c:crossBetween val="between"/>
        <c:majorUnit val="1"/>
        <c:minorUnit val="0.2"/>
      </c:valAx>
      <c:spPr>
        <a:noFill/>
        <a:ln w="25400">
          <a:noFill/>
        </a:ln>
      </c:spPr>
    </c:plotArea>
    <c:plotVisOnly val="1"/>
    <c:dispBlanksAs val="gap"/>
  </c:chart>
  <c:spPr>
    <a:solidFill>
      <a:sysClr val="window" lastClr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 paperSize="9"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CO" sz="1200" baseline="0">
                <a:solidFill>
                  <a:srgbClr val="0070C0"/>
                </a:solidFill>
              </a:defRPr>
            </a:pPr>
            <a:r>
              <a:rPr lang="es-CO" sz="1200" baseline="0">
                <a:solidFill>
                  <a:srgbClr val="0070C0"/>
                </a:solidFill>
              </a:rPr>
              <a:t>POBLACION COMUNAS RED DE SALUD LADERA AÑO 2017</a:t>
            </a:r>
          </a:p>
        </c:rich>
      </c:tx>
      <c:layout/>
      <c:overlay val="1"/>
    </c:title>
    <c:view3D>
      <c:rotX val="30"/>
      <c:perspective val="30"/>
    </c:view3D>
    <c:plotArea>
      <c:layout/>
      <c:pie3DChart>
        <c:varyColors val="1"/>
        <c:ser>
          <c:idx val="0"/>
          <c:order val="0"/>
          <c:tx>
            <c:v>Fte.SSPM</c:v>
          </c:tx>
          <c:explosion val="25"/>
          <c:dPt>
            <c:idx val="0"/>
            <c:spPr>
              <a:solidFill>
                <a:srgbClr val="7030A0"/>
              </a:solidFill>
            </c:spPr>
          </c:dPt>
          <c:dPt>
            <c:idx val="1"/>
            <c:spPr>
              <a:solidFill>
                <a:srgbClr val="002060"/>
              </a:solidFill>
            </c:spPr>
          </c:dPt>
          <c:dPt>
            <c:idx val="2"/>
            <c:spPr>
              <a:solidFill>
                <a:srgbClr val="00B050"/>
              </a:solidFill>
            </c:spPr>
          </c:dPt>
          <c:dPt>
            <c:idx val="3"/>
            <c:spPr>
              <a:solidFill>
                <a:srgbClr val="FFFF00"/>
              </a:solidFill>
            </c:spPr>
          </c:dPt>
          <c:dPt>
            <c:idx val="4"/>
            <c:spPr>
              <a:solidFill>
                <a:srgbClr val="FF0000"/>
              </a:solidFill>
            </c:spPr>
          </c:dPt>
          <c:dPt>
            <c:idx val="5"/>
            <c:spPr>
              <a:solidFill>
                <a:srgbClr val="FFC000"/>
              </a:solidFill>
            </c:spPr>
          </c:dPt>
          <c:dPt>
            <c:idx val="6"/>
            <c:spPr>
              <a:solidFill>
                <a:srgbClr val="00B0F0"/>
              </a:solidFill>
            </c:spPr>
          </c:dPt>
          <c:dLbls>
            <c:dLbl>
              <c:idx val="0"/>
              <c:layout>
                <c:manualLayout>
                  <c:x val="-5.3452085971771014E-2"/>
                  <c:y val="-2.1840534181931942E-4"/>
                </c:manualLayout>
              </c:layout>
              <c:showVal val="1"/>
              <c:showCatName val="1"/>
              <c:showPercent val="1"/>
              <c:separator>. </c:separator>
            </c:dLbl>
            <c:txPr>
              <a:bodyPr/>
              <a:lstStyle/>
              <a:p>
                <a:pPr>
                  <a:defRPr lang="es-CO" b="1" i="0" baseline="0">
                    <a:solidFill>
                      <a:srgbClr val="002060"/>
                    </a:solidFill>
                  </a:defRPr>
                </a:pPr>
                <a:endParaRPr lang="es-ES"/>
              </a:p>
            </c:txPr>
            <c:showVal val="1"/>
            <c:showCatName val="1"/>
            <c:showPercent val="1"/>
            <c:separator>. </c:separator>
            <c:showLeaderLines val="1"/>
          </c:dLbls>
          <c:cat>
            <c:strRef>
              <c:f>'RESUMEN CENSOS'!$A$24:$A$30</c:f>
              <c:strCache>
                <c:ptCount val="7"/>
                <c:pt idx="0">
                  <c:v>COMUNA 1</c:v>
                </c:pt>
                <c:pt idx="1">
                  <c:v>COMUNA 3</c:v>
                </c:pt>
                <c:pt idx="2">
                  <c:v>COMUNA 17</c:v>
                </c:pt>
                <c:pt idx="3">
                  <c:v>COMUNA 18</c:v>
                </c:pt>
                <c:pt idx="4">
                  <c:v>COMUNA 19</c:v>
                </c:pt>
                <c:pt idx="5">
                  <c:v>COMUNA 20</c:v>
                </c:pt>
                <c:pt idx="6">
                  <c:v>RURAL</c:v>
                </c:pt>
              </c:strCache>
            </c:strRef>
          </c:cat>
          <c:val>
            <c:numRef>
              <c:f>'RESUMEN CENSOS'!$B$24:$B$30</c:f>
              <c:numCache>
                <c:formatCode>0</c:formatCode>
                <c:ptCount val="7"/>
                <c:pt idx="0">
                  <c:v>100498</c:v>
                </c:pt>
                <c:pt idx="1">
                  <c:v>46887</c:v>
                </c:pt>
                <c:pt idx="2">
                  <c:v>152793</c:v>
                </c:pt>
                <c:pt idx="3">
                  <c:v>146773</c:v>
                </c:pt>
                <c:pt idx="4">
                  <c:v>116760.99999999997</c:v>
                </c:pt>
                <c:pt idx="5">
                  <c:v>70728</c:v>
                </c:pt>
                <c:pt idx="6">
                  <c:v>36628</c:v>
                </c:pt>
              </c:numCache>
            </c:numRef>
          </c:val>
        </c:ser>
        <c:dLbls>
          <c:showVal val="1"/>
        </c:dLbls>
      </c:pie3DChart>
    </c:plotArea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CO" sz="1200" b="1" i="0" u="none" strike="noStrike" baseline="0">
                <a:solidFill>
                  <a:srgbClr val="000080"/>
                </a:solidFill>
                <a:latin typeface="Arial"/>
                <a:ea typeface="Arial"/>
                <a:cs typeface="Arial"/>
              </a:defRPr>
            </a:pPr>
            <a:r>
              <a:rPr lang="es-CO"/>
              <a:t>M.E.F. COMUNAS ESE LADERA AÑO 2019</a:t>
            </a:r>
          </a:p>
        </c:rich>
      </c:tx>
      <c:layout>
        <c:manualLayout>
          <c:xMode val="edge"/>
          <c:yMode val="edge"/>
          <c:x val="0.25637197149456842"/>
          <c:y val="3.0567685589519698E-2"/>
        </c:manualLayout>
      </c:layout>
      <c:spPr>
        <a:noFill/>
        <a:ln w="25400">
          <a:noFill/>
        </a:ln>
      </c:spPr>
    </c:title>
    <c:view3D>
      <c:hPercent val="55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noFill/>
        <a:ln w="12700">
          <a:solidFill>
            <a:srgbClr val="808080"/>
          </a:solidFill>
          <a:prstDash val="solid"/>
        </a:ln>
      </c:spPr>
    </c:sideWall>
    <c:backWall>
      <c:spPr>
        <a:noFill/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2593712367726598"/>
          <c:y val="0.13318777292576417"/>
          <c:w val="0.8530740877662395"/>
          <c:h val="0.67248908296943344"/>
        </c:manualLayout>
      </c:layout>
      <c:bar3DChart>
        <c:barDir val="col"/>
        <c:grouping val="clustered"/>
        <c:ser>
          <c:idx val="0"/>
          <c:order val="0"/>
          <c:tx>
            <c:strRef>
              <c:f>M.E.F.!$B$6</c:f>
              <c:strCache>
                <c:ptCount val="1"/>
                <c:pt idx="0">
                  <c:v>10 - 49</c:v>
                </c:pt>
              </c:strCache>
            </c:strRef>
          </c:tx>
          <c:spPr>
            <a:gradFill rotWithShape="0">
              <a:gsLst>
                <a:gs pos="0">
                  <a:srgbClr val="00FFFF">
                    <a:gamma/>
                    <a:shade val="46275"/>
                    <a:invGamma/>
                  </a:srgbClr>
                </a:gs>
                <a:gs pos="100000">
                  <a:srgbClr val="00FFFF"/>
                </a:gs>
              </a:gsLst>
              <a:path path="rect">
                <a:fillToRect l="50000" t="50000" r="50000" b="50000"/>
              </a:path>
            </a:gradFill>
            <a:ln w="12700">
              <a:solidFill>
                <a:srgbClr val="000000"/>
              </a:solidFill>
              <a:prstDash val="solid"/>
            </a:ln>
          </c:spPr>
          <c:cat>
            <c:strRef>
              <c:f>M.E.F.!$A$7:$A$13</c:f>
              <c:strCache>
                <c:ptCount val="7"/>
                <c:pt idx="0">
                  <c:v>COMUNA 1</c:v>
                </c:pt>
                <c:pt idx="1">
                  <c:v>COMUNA 3</c:v>
                </c:pt>
                <c:pt idx="2">
                  <c:v>COMUNA 17</c:v>
                </c:pt>
                <c:pt idx="3">
                  <c:v>COMUNA 18</c:v>
                </c:pt>
                <c:pt idx="4">
                  <c:v>COMUNA 19</c:v>
                </c:pt>
                <c:pt idx="5">
                  <c:v>COMUNA 20</c:v>
                </c:pt>
                <c:pt idx="6">
                  <c:v>RURAL</c:v>
                </c:pt>
              </c:strCache>
            </c:strRef>
          </c:cat>
          <c:val>
            <c:numRef>
              <c:f>M.E.F.!$B$7:$B$13</c:f>
              <c:numCache>
                <c:formatCode>0</c:formatCode>
                <c:ptCount val="7"/>
                <c:pt idx="0">
                  <c:v>35133.345641586326</c:v>
                </c:pt>
                <c:pt idx="1">
                  <c:v>16629.023222772033</c:v>
                </c:pt>
                <c:pt idx="2">
                  <c:v>50753.181877693525</c:v>
                </c:pt>
                <c:pt idx="3">
                  <c:v>54842.37443858273</c:v>
                </c:pt>
                <c:pt idx="4">
                  <c:v>41360.716224951524</c:v>
                </c:pt>
                <c:pt idx="5">
                  <c:v>24883.361359787083</c:v>
                </c:pt>
                <c:pt idx="6">
                  <c:v>13139.087520421432</c:v>
                </c:pt>
              </c:numCache>
            </c:numRef>
          </c:val>
        </c:ser>
        <c:ser>
          <c:idx val="1"/>
          <c:order val="1"/>
          <c:tx>
            <c:strRef>
              <c:f>M.E.F.!$C$6</c:f>
              <c:strCache>
                <c:ptCount val="1"/>
                <c:pt idx="0">
                  <c:v>15 - 49</c:v>
                </c:pt>
              </c:strCache>
            </c:strRef>
          </c:tx>
          <c:spPr>
            <a:gradFill rotWithShape="0">
              <a:gsLst>
                <a:gs pos="0">
                  <a:srgbClr val="FFFF00">
                    <a:gamma/>
                    <a:shade val="46275"/>
                    <a:invGamma/>
                  </a:srgbClr>
                </a:gs>
                <a:gs pos="100000">
                  <a:srgbClr val="FFFF00"/>
                </a:gs>
              </a:gsLst>
              <a:path path="rect">
                <a:fillToRect l="50000" t="50000" r="50000" b="50000"/>
              </a:path>
            </a:gradFill>
            <a:ln w="12700">
              <a:solidFill>
                <a:srgbClr val="000000"/>
              </a:solidFill>
              <a:prstDash val="solid"/>
            </a:ln>
          </c:spPr>
          <c:cat>
            <c:strRef>
              <c:f>M.E.F.!$A$7:$A$13</c:f>
              <c:strCache>
                <c:ptCount val="7"/>
                <c:pt idx="0">
                  <c:v>COMUNA 1</c:v>
                </c:pt>
                <c:pt idx="1">
                  <c:v>COMUNA 3</c:v>
                </c:pt>
                <c:pt idx="2">
                  <c:v>COMUNA 17</c:v>
                </c:pt>
                <c:pt idx="3">
                  <c:v>COMUNA 18</c:v>
                </c:pt>
                <c:pt idx="4">
                  <c:v>COMUNA 19</c:v>
                </c:pt>
                <c:pt idx="5">
                  <c:v>COMUNA 20</c:v>
                </c:pt>
                <c:pt idx="6">
                  <c:v>RURAL</c:v>
                </c:pt>
              </c:strCache>
            </c:strRef>
          </c:cat>
          <c:val>
            <c:numRef>
              <c:f>M.E.F.!$C$7:$C$13</c:f>
              <c:numCache>
                <c:formatCode>0</c:formatCode>
                <c:ptCount val="7"/>
                <c:pt idx="0">
                  <c:v>30643.349517940558</c:v>
                </c:pt>
                <c:pt idx="1">
                  <c:v>15439.868502278181</c:v>
                </c:pt>
                <c:pt idx="2">
                  <c:v>46868.967268561457</c:v>
                </c:pt>
                <c:pt idx="3">
                  <c:v>48498.813359948668</c:v>
                </c:pt>
                <c:pt idx="4">
                  <c:v>35196.862529627237</c:v>
                </c:pt>
                <c:pt idx="5">
                  <c:v>22164.534599564486</c:v>
                </c:pt>
                <c:pt idx="6">
                  <c:v>11135.068315940385</c:v>
                </c:pt>
              </c:numCache>
            </c:numRef>
          </c:val>
        </c:ser>
        <c:shape val="box"/>
        <c:axId val="147192064"/>
        <c:axId val="147197952"/>
        <c:axId val="0"/>
      </c:bar3DChart>
      <c:catAx>
        <c:axId val="147192064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CO" sz="1000" b="1" i="0" u="none" strike="noStrike" baseline="0">
                <a:solidFill>
                  <a:srgbClr val="00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7197952"/>
        <c:crosses val="autoZero"/>
        <c:auto val="1"/>
        <c:lblAlgn val="ctr"/>
        <c:lblOffset val="100"/>
        <c:tickLblSkip val="1"/>
        <c:tickMarkSkip val="1"/>
      </c:catAx>
      <c:valAx>
        <c:axId val="147197952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lang="es-CO" sz="1000" b="1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O"/>
                  <a:t>N. HABITANTES</a:t>
                </a:r>
              </a:p>
            </c:rich>
          </c:tx>
          <c:layout>
            <c:manualLayout>
              <c:xMode val="edge"/>
              <c:yMode val="edge"/>
              <c:x val="3.8980509745127435E-2"/>
              <c:y val="0.37554585152838427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CO" sz="900" b="1" i="0" u="none" strike="noStrike" baseline="0">
                <a:solidFill>
                  <a:srgbClr val="333399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719206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9880091450337884"/>
          <c:y val="0.92794759825327611"/>
          <c:w val="0.20239895800131474"/>
          <c:h val="5.6768558951964872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en-US" sz="1010" b="1" i="0" u="none" strike="noStrike" baseline="0">
              <a:solidFill>
                <a:srgbClr val="993366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roundedCorners val="1"/>
  <c:chart>
    <c:title>
      <c:tx>
        <c:rich>
          <a:bodyPr/>
          <a:lstStyle/>
          <a:p>
            <a:pPr>
              <a:defRPr lang="es-CO" sz="1100" b="1" i="0" u="none" strike="noStrike" baseline="0">
                <a:solidFill>
                  <a:srgbClr val="333300"/>
                </a:solidFill>
                <a:latin typeface="Arial"/>
                <a:ea typeface="Arial"/>
                <a:cs typeface="Arial"/>
              </a:defRPr>
            </a:pPr>
            <a:r>
              <a:rPr lang="es-CO"/>
              <a:t>PIRAMIDE POBLACIONAL COMUNA 3  AÑO 2019</a:t>
            </a:r>
          </a:p>
        </c:rich>
      </c:tx>
      <c:layout>
        <c:manualLayout>
          <c:xMode val="edge"/>
          <c:yMode val="edge"/>
          <c:x val="0.22488071766148837"/>
          <c:y val="3.147699757869259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918680408132124"/>
          <c:y val="0.14285714285714327"/>
          <c:w val="0.83253718185740078"/>
          <c:h val="0.69491525423728862"/>
        </c:manualLayout>
      </c:layout>
      <c:barChart>
        <c:barDir val="bar"/>
        <c:grouping val="stacked"/>
        <c:ser>
          <c:idx val="0"/>
          <c:order val="0"/>
          <c:tx>
            <c:strRef>
              <c:f>comuna3!$I$4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00B0F0"/>
            </a:solidFill>
            <a:ln w="12700">
              <a:solidFill>
                <a:srgbClr val="000000"/>
              </a:solidFill>
              <a:prstDash val="solid"/>
            </a:ln>
          </c:spPr>
          <c:dLbls>
            <c:txPr>
              <a:bodyPr/>
              <a:lstStyle/>
              <a:p>
                <a:pPr>
                  <a:defRPr lang="en-US" sz="900" b="1" i="0" baseline="0">
                    <a:solidFill>
                      <a:srgbClr val="FF0000"/>
                    </a:solidFill>
                  </a:defRPr>
                </a:pPr>
                <a:endParaRPr lang="es-ES"/>
              </a:p>
            </c:txPr>
            <c:dLblPos val="inEnd"/>
            <c:showVal val="1"/>
          </c:dLbls>
          <c:cat>
            <c:strRef>
              <c:f>comuna3!$H$5:$H$22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 Y +</c:v>
                </c:pt>
              </c:strCache>
            </c:strRef>
          </c:cat>
          <c:val>
            <c:numRef>
              <c:f>comuna3!$I$5:$I$22</c:f>
              <c:numCache>
                <c:formatCode>0.00</c:formatCode>
                <c:ptCount val="18"/>
                <c:pt idx="0">
                  <c:v>-4.6608854702529685</c:v>
                </c:pt>
                <c:pt idx="1">
                  <c:v>-2.7811800826351805</c:v>
                </c:pt>
                <c:pt idx="2">
                  <c:v>-2.2504205248803753</c:v>
                </c:pt>
                <c:pt idx="3">
                  <c:v>-2.5852073228487908</c:v>
                </c:pt>
                <c:pt idx="4">
                  <c:v>-2.5296817075759801</c:v>
                </c:pt>
                <c:pt idx="5">
                  <c:v>-2.4561919226560844</c:v>
                </c:pt>
                <c:pt idx="6">
                  <c:v>-1.9907566181634084</c:v>
                </c:pt>
                <c:pt idx="7">
                  <c:v>-1.8584750053075951</c:v>
                </c:pt>
                <c:pt idx="8">
                  <c:v>-1.7098623291362502</c:v>
                </c:pt>
                <c:pt idx="9">
                  <c:v>-1.8715398559600216</c:v>
                </c:pt>
                <c:pt idx="10">
                  <c:v>-2.0038214688158349</c:v>
                </c:pt>
                <c:pt idx="11">
                  <c:v>-2.2765502261852268</c:v>
                </c:pt>
                <c:pt idx="12">
                  <c:v>-2.2177583982493099</c:v>
                </c:pt>
                <c:pt idx="13">
                  <c:v>-1.7653879444090605</c:v>
                </c:pt>
                <c:pt idx="14">
                  <c:v>-1.4648963794032628</c:v>
                </c:pt>
                <c:pt idx="15">
                  <c:v>-1.0304900952100993</c:v>
                </c:pt>
                <c:pt idx="16">
                  <c:v>-0.73979716819362129</c:v>
                </c:pt>
                <c:pt idx="17">
                  <c:v>-0.51442849443927297</c:v>
                </c:pt>
              </c:numCache>
            </c:numRef>
          </c:val>
        </c:ser>
        <c:ser>
          <c:idx val="1"/>
          <c:order val="1"/>
          <c:tx>
            <c:strRef>
              <c:f>comuna3!$J$4</c:f>
              <c:strCache>
                <c:ptCount val="1"/>
                <c:pt idx="0">
                  <c:v>MUJERES</c:v>
                </c:pt>
              </c:strCache>
            </c:strRef>
          </c:tx>
          <c:spPr>
            <a:gradFill rotWithShape="0">
              <a:gsLst>
                <a:gs pos="0">
                  <a:srgbClr val="00FFFF">
                    <a:gamma/>
                    <a:shade val="46275"/>
                    <a:invGamma/>
                  </a:srgbClr>
                </a:gs>
                <a:gs pos="50000">
                  <a:srgbClr val="00FFFF"/>
                </a:gs>
                <a:gs pos="100000">
                  <a:srgbClr val="00FFFF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dLbls>
            <c:txPr>
              <a:bodyPr/>
              <a:lstStyle/>
              <a:p>
                <a:pPr>
                  <a:defRPr lang="en-US" sz="900" b="1" i="0" baseline="0">
                    <a:solidFill>
                      <a:srgbClr val="FF0000"/>
                    </a:solidFill>
                  </a:defRPr>
                </a:pPr>
                <a:endParaRPr lang="es-ES"/>
              </a:p>
            </c:txPr>
            <c:dLblPos val="inBase"/>
            <c:showVal val="1"/>
          </c:dLbls>
          <c:cat>
            <c:strRef>
              <c:f>comuna3!$H$5:$H$22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 Y +</c:v>
                </c:pt>
              </c:strCache>
            </c:strRef>
          </c:cat>
          <c:val>
            <c:numRef>
              <c:f>comuna3!$J$5:$J$22</c:f>
              <c:numCache>
                <c:formatCode>0.00</c:formatCode>
                <c:ptCount val="18"/>
                <c:pt idx="0">
                  <c:v>4.5792301536753053</c:v>
                </c:pt>
                <c:pt idx="1">
                  <c:v>2.5492789835546192</c:v>
                </c:pt>
                <c:pt idx="2">
                  <c:v>2.5362141329021934</c:v>
                </c:pt>
                <c:pt idx="3">
                  <c:v>5.5117338689922111</c:v>
                </c:pt>
                <c:pt idx="4">
                  <c:v>6.5699867718387139</c:v>
                </c:pt>
                <c:pt idx="5">
                  <c:v>5.4121143827674629</c:v>
                </c:pt>
                <c:pt idx="6">
                  <c:v>4.2934365456534875</c:v>
                </c:pt>
                <c:pt idx="7">
                  <c:v>3.7267486486045107</c:v>
                </c:pt>
                <c:pt idx="8">
                  <c:v>3.5765028661016114</c:v>
                </c:pt>
                <c:pt idx="9">
                  <c:v>3.8394329854816847</c:v>
                </c:pt>
                <c:pt idx="10">
                  <c:v>4.582496366338412</c:v>
                </c:pt>
                <c:pt idx="11">
                  <c:v>4.3620270115787241</c:v>
                </c:pt>
                <c:pt idx="12">
                  <c:v>3.5797690787647185</c:v>
                </c:pt>
                <c:pt idx="13">
                  <c:v>2.6423660444531545</c:v>
                </c:pt>
                <c:pt idx="14">
                  <c:v>1.9809579801740889</c:v>
                </c:pt>
                <c:pt idx="15">
                  <c:v>1.536753057991606</c:v>
                </c:pt>
                <c:pt idx="16">
                  <c:v>1.0386556268678653</c:v>
                </c:pt>
                <c:pt idx="17">
                  <c:v>0.97496447993728885</c:v>
                </c:pt>
              </c:numCache>
            </c:numRef>
          </c:val>
        </c:ser>
        <c:gapWidth val="0"/>
        <c:overlap val="100"/>
        <c:axId val="144574336"/>
        <c:axId val="144592896"/>
      </c:barChart>
      <c:catAx>
        <c:axId val="144574336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lang="es-CO" sz="8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O"/>
                  <a:t>GRUPOS DE EDAD</a:t>
                </a:r>
              </a:p>
            </c:rich>
          </c:tx>
          <c:layout>
            <c:manualLayout>
              <c:xMode val="edge"/>
              <c:yMode val="edge"/>
              <c:x val="1.5948963317384369E-2"/>
              <c:y val="0.33414043583535175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CO" sz="900" b="1" i="0" u="none" strike="noStrike" baseline="0">
                <a:solidFill>
                  <a:srgbClr val="008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4592896"/>
        <c:crossesAt val="-7"/>
        <c:auto val="1"/>
        <c:lblAlgn val="ctr"/>
        <c:lblOffset val="100"/>
        <c:tickLblSkip val="1"/>
        <c:tickMarkSkip val="1"/>
      </c:catAx>
      <c:valAx>
        <c:axId val="144592896"/>
        <c:scaling>
          <c:orientation val="minMax"/>
          <c:max val="7"/>
          <c:min val="-7"/>
        </c:scaling>
        <c:axPos val="b"/>
        <c:title>
          <c:tx>
            <c:rich>
              <a:bodyPr/>
              <a:lstStyle/>
              <a:p>
                <a:pPr>
                  <a:defRPr lang="es-CO" sz="900" b="1" i="0" u="none" strike="noStrike" baseline="0">
                    <a:solidFill>
                      <a:srgbClr val="0033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O"/>
                  <a:t>HOMBRES      %     MUJERES</a:t>
                </a:r>
              </a:p>
            </c:rich>
          </c:tx>
          <c:layout>
            <c:manualLayout>
              <c:xMode val="edge"/>
              <c:yMode val="edge"/>
              <c:x val="0.4194584050199478"/>
              <c:y val="0.91041162227602901"/>
            </c:manualLayout>
          </c:layout>
          <c:spPr>
            <a:noFill/>
            <a:ln w="25400">
              <a:noFill/>
            </a:ln>
          </c:spPr>
        </c:title>
        <c:numFmt formatCode="0.0;[Red]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CO" sz="900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4574336"/>
        <c:crosses val="autoZero"/>
        <c:crossBetween val="between"/>
        <c:majorUnit val="1"/>
        <c:minorUnit val="0.2"/>
      </c:valAx>
      <c:spPr>
        <a:noFill/>
        <a:ln w="25400">
          <a:noFill/>
        </a:ln>
      </c:spPr>
    </c:plotArea>
    <c:plotVisOnly val="1"/>
    <c:dispBlanksAs val="gap"/>
  </c:chart>
  <c:spPr>
    <a:solidFill>
      <a:sysClr val="window" lastClr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roundedCorners val="1"/>
  <c:chart>
    <c:title>
      <c:tx>
        <c:rich>
          <a:bodyPr/>
          <a:lstStyle/>
          <a:p>
            <a:pPr>
              <a:defRPr lang="en-US" sz="1100" b="1" i="0" u="none" strike="noStrike" baseline="0">
                <a:solidFill>
                  <a:srgbClr val="0070C0"/>
                </a:solidFill>
                <a:latin typeface="Arial"/>
                <a:ea typeface="Arial"/>
                <a:cs typeface="Arial"/>
              </a:defRPr>
            </a:pPr>
            <a:r>
              <a:rPr lang="en-US" baseline="0">
                <a:solidFill>
                  <a:srgbClr val="0070C0"/>
                </a:solidFill>
              </a:rPr>
              <a:t>PIRAMIDE POBLACIONAL COMUNA 17   AÑO 2019</a:t>
            </a:r>
          </a:p>
        </c:rich>
      </c:tx>
      <c:layout>
        <c:manualLayout>
          <c:xMode val="edge"/>
          <c:yMode val="edge"/>
          <c:x val="0.21531133967105812"/>
          <c:y val="3.147699757869259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918680408132124"/>
          <c:y val="0.14285714285714327"/>
          <c:w val="0.83253718185740078"/>
          <c:h val="0.69491525423728862"/>
        </c:manualLayout>
      </c:layout>
      <c:barChart>
        <c:barDir val="bar"/>
        <c:grouping val="stacked"/>
        <c:ser>
          <c:idx val="0"/>
          <c:order val="0"/>
          <c:tx>
            <c:strRef>
              <c:f>comuna17!$I$4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00B0F0"/>
            </a:solidFill>
            <a:ln w="12700">
              <a:solidFill>
                <a:srgbClr val="000000"/>
              </a:solidFill>
              <a:prstDash val="solid"/>
            </a:ln>
          </c:spPr>
          <c:dLbls>
            <c:txPr>
              <a:bodyPr/>
              <a:lstStyle/>
              <a:p>
                <a:pPr>
                  <a:defRPr lang="en-US" sz="900" b="1" i="0" baseline="0">
                    <a:solidFill>
                      <a:srgbClr val="FF0000"/>
                    </a:solidFill>
                  </a:defRPr>
                </a:pPr>
                <a:endParaRPr lang="es-ES"/>
              </a:p>
            </c:txPr>
            <c:dLblPos val="inEnd"/>
            <c:showVal val="1"/>
          </c:dLbls>
          <c:cat>
            <c:strRef>
              <c:f>comuna17!$H$5:$H$22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 Y +</c:v>
                </c:pt>
              </c:strCache>
            </c:strRef>
          </c:cat>
          <c:val>
            <c:numRef>
              <c:f>comuna17!$I$5:$I$22</c:f>
              <c:numCache>
                <c:formatCode>0.00</c:formatCode>
                <c:ptCount val="18"/>
                <c:pt idx="0">
                  <c:v>-4.6369537941192513</c:v>
                </c:pt>
                <c:pt idx="1">
                  <c:v>-2.531231247613333</c:v>
                </c:pt>
                <c:pt idx="2">
                  <c:v>-2.1439092248104306</c:v>
                </c:pt>
                <c:pt idx="3">
                  <c:v>-2.7876275162293385</c:v>
                </c:pt>
                <c:pt idx="4">
                  <c:v>-3.2567781353990508</c:v>
                </c:pt>
                <c:pt idx="5">
                  <c:v>-3.3331514920080743</c:v>
                </c:pt>
                <c:pt idx="6">
                  <c:v>-2.2748349789973275</c:v>
                </c:pt>
                <c:pt idx="7">
                  <c:v>-2.2966559380284761</c:v>
                </c:pt>
                <c:pt idx="8">
                  <c:v>-1.914789154983362</c:v>
                </c:pt>
                <c:pt idx="9">
                  <c:v>-1.9966177513501717</c:v>
                </c:pt>
                <c:pt idx="10">
                  <c:v>-2.3184768970596257</c:v>
                </c:pt>
                <c:pt idx="11">
                  <c:v>-2.1275435055370684</c:v>
                </c:pt>
                <c:pt idx="12">
                  <c:v>-1.9693415525612352</c:v>
                </c:pt>
                <c:pt idx="13">
                  <c:v>-1.5656538104849707</c:v>
                </c:pt>
                <c:pt idx="14">
                  <c:v>-1.074682232284109</c:v>
                </c:pt>
                <c:pt idx="15">
                  <c:v>-0.90011456003491364</c:v>
                </c:pt>
                <c:pt idx="16">
                  <c:v>-0.58371065408324696</c:v>
                </c:pt>
                <c:pt idx="17">
                  <c:v>-0.49642681795864929</c:v>
                </c:pt>
              </c:numCache>
            </c:numRef>
          </c:val>
        </c:ser>
        <c:ser>
          <c:idx val="1"/>
          <c:order val="1"/>
          <c:tx>
            <c:strRef>
              <c:f>comuna17!$J$4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rgbClr val="00B050"/>
            </a:solidFill>
            <a:ln w="12700">
              <a:solidFill>
                <a:srgbClr val="000000"/>
              </a:solidFill>
              <a:prstDash val="solid"/>
            </a:ln>
          </c:spPr>
          <c:dLbls>
            <c:txPr>
              <a:bodyPr/>
              <a:lstStyle/>
              <a:p>
                <a:pPr>
                  <a:defRPr lang="en-US" sz="900" b="1" i="0" baseline="0">
                    <a:solidFill>
                      <a:srgbClr val="FF0000"/>
                    </a:solidFill>
                  </a:defRPr>
                </a:pPr>
                <a:endParaRPr lang="es-ES"/>
              </a:p>
            </c:txPr>
            <c:dLblPos val="inBase"/>
            <c:showVal val="1"/>
          </c:dLbls>
          <c:cat>
            <c:strRef>
              <c:f>comuna17!$H$5:$H$22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 Y +</c:v>
                </c:pt>
              </c:strCache>
            </c:strRef>
          </c:cat>
          <c:val>
            <c:numRef>
              <c:f>comuna17!$J$5:$J$22</c:f>
              <c:numCache>
                <c:formatCode>0.00</c:formatCode>
                <c:ptCount val="18"/>
                <c:pt idx="0">
                  <c:v>4.7624243085483613</c:v>
                </c:pt>
                <c:pt idx="1">
                  <c:v>2.356663575364137</c:v>
                </c:pt>
                <c:pt idx="2">
                  <c:v>2.5421417271289077</c:v>
                </c:pt>
                <c:pt idx="3">
                  <c:v>4.7678795483061478</c:v>
                </c:pt>
                <c:pt idx="4">
                  <c:v>5.7061807866455725</c:v>
                </c:pt>
                <c:pt idx="5">
                  <c:v>4.9151710217664073</c:v>
                </c:pt>
                <c:pt idx="6">
                  <c:v>3.9659593039114065</c:v>
                </c:pt>
                <c:pt idx="7">
                  <c:v>3.9550488243958326</c:v>
                </c:pt>
                <c:pt idx="8">
                  <c:v>3.4368010474060342</c:v>
                </c:pt>
                <c:pt idx="9">
                  <c:v>3.9277726256068957</c:v>
                </c:pt>
                <c:pt idx="10">
                  <c:v>4.3860127652610323</c:v>
                </c:pt>
                <c:pt idx="11">
                  <c:v>4.091429818340516</c:v>
                </c:pt>
                <c:pt idx="12">
                  <c:v>3.2404124161256895</c:v>
                </c:pt>
                <c:pt idx="13">
                  <c:v>2.7985379957449132</c:v>
                </c:pt>
                <c:pt idx="14">
                  <c:v>2.3348426163329878</c:v>
                </c:pt>
                <c:pt idx="15">
                  <c:v>1.8929681959522122</c:v>
                </c:pt>
                <c:pt idx="16">
                  <c:v>1.5329223719382465</c:v>
                </c:pt>
                <c:pt idx="17">
                  <c:v>1.1783317876820685</c:v>
                </c:pt>
              </c:numCache>
            </c:numRef>
          </c:val>
        </c:ser>
        <c:gapWidth val="0"/>
        <c:overlap val="100"/>
        <c:axId val="144799232"/>
        <c:axId val="144801152"/>
      </c:barChart>
      <c:catAx>
        <c:axId val="144799232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lang="es-CO" sz="8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O"/>
                  <a:t>GRUPOS DE EDAD</a:t>
                </a:r>
              </a:p>
            </c:rich>
          </c:tx>
          <c:layout>
            <c:manualLayout>
              <c:xMode val="edge"/>
              <c:yMode val="edge"/>
              <c:x val="1.5948963317384369E-2"/>
              <c:y val="0.33414043583535175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CO" sz="900" b="1" i="0" u="none" strike="noStrike" baseline="0">
                <a:solidFill>
                  <a:srgbClr val="008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4801152"/>
        <c:crossesAt val="-6"/>
        <c:auto val="1"/>
        <c:lblAlgn val="ctr"/>
        <c:lblOffset val="100"/>
        <c:tickLblSkip val="1"/>
        <c:tickMarkSkip val="1"/>
      </c:catAx>
      <c:valAx>
        <c:axId val="144801152"/>
        <c:scaling>
          <c:orientation val="minMax"/>
          <c:max val="6"/>
          <c:min val="-6"/>
        </c:scaling>
        <c:axPos val="b"/>
        <c:title>
          <c:tx>
            <c:rich>
              <a:bodyPr/>
              <a:lstStyle/>
              <a:p>
                <a:pPr>
                  <a:defRPr lang="es-CO" sz="900" b="1" i="0" u="none" strike="noStrike" baseline="0">
                    <a:solidFill>
                      <a:srgbClr val="0033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O"/>
                  <a:t>HOMBRES      %     MUJERES</a:t>
                </a:r>
              </a:p>
            </c:rich>
          </c:tx>
          <c:layout>
            <c:manualLayout>
              <c:xMode val="edge"/>
              <c:yMode val="edge"/>
              <c:x val="0.4194584050199478"/>
              <c:y val="0.91041162227602901"/>
            </c:manualLayout>
          </c:layout>
          <c:spPr>
            <a:noFill/>
            <a:ln w="25400">
              <a:noFill/>
            </a:ln>
          </c:spPr>
        </c:title>
        <c:numFmt formatCode="0.0;[Red]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CO" sz="900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4799232"/>
        <c:crosses val="autoZero"/>
        <c:crossBetween val="between"/>
        <c:majorUnit val="1"/>
        <c:minorUnit val="0.2"/>
      </c:valAx>
      <c:spPr>
        <a:noFill/>
        <a:ln w="25400">
          <a:noFill/>
        </a:ln>
      </c:spPr>
    </c:plotArea>
    <c:plotVisOnly val="1"/>
    <c:dispBlanksAs val="gap"/>
  </c:chart>
  <c:spPr>
    <a:solidFill>
      <a:sysClr val="window" lastClr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roundedCorners val="1"/>
  <c:chart>
    <c:title>
      <c:tx>
        <c:rich>
          <a:bodyPr/>
          <a:lstStyle/>
          <a:p>
            <a:pPr>
              <a:defRPr lang="en-US" sz="1100" b="1" i="0" u="none" strike="noStrike" baseline="0">
                <a:solidFill>
                  <a:srgbClr val="0070C0"/>
                </a:solidFill>
                <a:latin typeface="Arial"/>
                <a:ea typeface="Arial"/>
                <a:cs typeface="Arial"/>
              </a:defRPr>
            </a:pPr>
            <a:r>
              <a:rPr lang="en-US" baseline="0">
                <a:solidFill>
                  <a:srgbClr val="0070C0"/>
                </a:solidFill>
              </a:rPr>
              <a:t>PIRAMIDE POBLACIONAL COMUNA 18  AÑO 2019</a:t>
            </a:r>
          </a:p>
        </c:rich>
      </c:tx>
      <c:layout>
        <c:manualLayout>
          <c:xMode val="edge"/>
          <c:yMode val="edge"/>
          <c:x val="0.21850113233453491"/>
          <c:y val="3.147699757869259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918680408132124"/>
          <c:y val="0.14285714285714327"/>
          <c:w val="0.83253718185740078"/>
          <c:h val="0.69491525423728862"/>
        </c:manualLayout>
      </c:layout>
      <c:barChart>
        <c:barDir val="bar"/>
        <c:grouping val="stacked"/>
        <c:ser>
          <c:idx val="0"/>
          <c:order val="0"/>
          <c:tx>
            <c:strRef>
              <c:f>comuna18!$I$4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00B0F0"/>
            </a:solidFill>
            <a:ln w="12700">
              <a:solidFill>
                <a:srgbClr val="000000"/>
              </a:solidFill>
              <a:prstDash val="solid"/>
            </a:ln>
          </c:spPr>
          <c:dLbls>
            <c:txPr>
              <a:bodyPr/>
              <a:lstStyle/>
              <a:p>
                <a:pPr>
                  <a:defRPr lang="en-US" sz="900" b="1" i="0" baseline="0">
                    <a:solidFill>
                      <a:srgbClr val="FF0000"/>
                    </a:solidFill>
                  </a:defRPr>
                </a:pPr>
                <a:endParaRPr lang="es-ES"/>
              </a:p>
            </c:txPr>
            <c:dLblPos val="inEnd"/>
            <c:showVal val="1"/>
          </c:dLbls>
          <c:cat>
            <c:strRef>
              <c:f>comuna18!$H$5:$H$22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 Y +</c:v>
                </c:pt>
              </c:strCache>
            </c:strRef>
          </c:cat>
          <c:val>
            <c:numRef>
              <c:f>comuna18!$I$5:$I$22</c:f>
              <c:numCache>
                <c:formatCode>0.00</c:formatCode>
                <c:ptCount val="18"/>
                <c:pt idx="0">
                  <c:v>-7.7707278819419692</c:v>
                </c:pt>
                <c:pt idx="1">
                  <c:v>-4.5751051543451915</c:v>
                </c:pt>
                <c:pt idx="2">
                  <c:v>-3.4950452698367434</c:v>
                </c:pt>
                <c:pt idx="3">
                  <c:v>-2.9603621586939473</c:v>
                </c:pt>
                <c:pt idx="4">
                  <c:v>-1.964069294931204</c:v>
                </c:pt>
                <c:pt idx="5">
                  <c:v>-1.4400798460112638</c:v>
                </c:pt>
                <c:pt idx="6">
                  <c:v>-1.1424395808084407</c:v>
                </c:pt>
                <c:pt idx="7">
                  <c:v>-1.1317459185855849</c:v>
                </c:pt>
                <c:pt idx="8">
                  <c:v>-0.99629286376274306</c:v>
                </c:pt>
                <c:pt idx="9">
                  <c:v>-1.1923433378484352</c:v>
                </c:pt>
                <c:pt idx="10">
                  <c:v>-1.2903685748912812</c:v>
                </c:pt>
                <c:pt idx="11">
                  <c:v>-1.3759178726741286</c:v>
                </c:pt>
                <c:pt idx="12">
                  <c:v>-1.3509659941541314</c:v>
                </c:pt>
                <c:pt idx="13">
                  <c:v>-1.0889712696941614</c:v>
                </c:pt>
                <c:pt idx="14">
                  <c:v>-0.95530049190846233</c:v>
                </c:pt>
                <c:pt idx="15">
                  <c:v>-0.72895130819134535</c:v>
                </c:pt>
                <c:pt idx="16">
                  <c:v>-0.52577172595708266</c:v>
                </c:pt>
                <c:pt idx="17">
                  <c:v>-0.34576174520567471</c:v>
                </c:pt>
              </c:numCache>
            </c:numRef>
          </c:val>
        </c:ser>
        <c:ser>
          <c:idx val="1"/>
          <c:order val="1"/>
          <c:tx>
            <c:strRef>
              <c:f>comuna18!$J$4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rgbClr val="92D050"/>
            </a:solidFill>
            <a:ln w="12700">
              <a:solidFill>
                <a:srgbClr val="000000"/>
              </a:solidFill>
              <a:prstDash val="solid"/>
            </a:ln>
          </c:spPr>
          <c:dLbls>
            <c:txPr>
              <a:bodyPr/>
              <a:lstStyle/>
              <a:p>
                <a:pPr>
                  <a:defRPr lang="en-US" sz="900" b="1" i="0" baseline="0">
                    <a:solidFill>
                      <a:srgbClr val="FF0000"/>
                    </a:solidFill>
                  </a:defRPr>
                </a:pPr>
                <a:endParaRPr lang="es-ES"/>
              </a:p>
            </c:txPr>
            <c:dLblPos val="inBase"/>
            <c:showVal val="1"/>
          </c:dLbls>
          <c:cat>
            <c:strRef>
              <c:f>comuna18!$H$5:$H$22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 Y +</c:v>
                </c:pt>
              </c:strCache>
            </c:strRef>
          </c:cat>
          <c:val>
            <c:numRef>
              <c:f>comuna18!$J$5:$J$22</c:f>
              <c:numCache>
                <c:formatCode>0.00</c:formatCode>
                <c:ptCount val="18"/>
                <c:pt idx="0">
                  <c:v>7.6424039352676978</c:v>
                </c:pt>
                <c:pt idx="1">
                  <c:v>4.7640265202823135</c:v>
                </c:pt>
                <c:pt idx="2">
                  <c:v>4.3220218150709355</c:v>
                </c:pt>
                <c:pt idx="3">
                  <c:v>6.7227489841020889</c:v>
                </c:pt>
                <c:pt idx="4">
                  <c:v>6.6229414700221003</c:v>
                </c:pt>
                <c:pt idx="5">
                  <c:v>4.9957225351108567</c:v>
                </c:pt>
                <c:pt idx="6">
                  <c:v>3.8764525557852711</c:v>
                </c:pt>
                <c:pt idx="7">
                  <c:v>3.5841591216938764</c:v>
                </c:pt>
                <c:pt idx="8">
                  <c:v>3.4522706209453196</c:v>
                </c:pt>
                <c:pt idx="9">
                  <c:v>3.789120980965281</c:v>
                </c:pt>
                <c:pt idx="10">
                  <c:v>3.6786198046624361</c:v>
                </c:pt>
                <c:pt idx="11">
                  <c:v>3.1831467883367792</c:v>
                </c:pt>
                <c:pt idx="12">
                  <c:v>2.7625294075711131</c:v>
                </c:pt>
                <c:pt idx="13">
                  <c:v>2.0852641334569046</c:v>
                </c:pt>
                <c:pt idx="14">
                  <c:v>1.5167177586083982</c:v>
                </c:pt>
                <c:pt idx="15">
                  <c:v>1.2279888785912885</c:v>
                </c:pt>
                <c:pt idx="16">
                  <c:v>0.74142724745134381</c:v>
                </c:pt>
                <c:pt idx="17">
                  <c:v>0.70221715263420537</c:v>
                </c:pt>
              </c:numCache>
            </c:numRef>
          </c:val>
        </c:ser>
        <c:gapWidth val="0"/>
        <c:overlap val="100"/>
        <c:axId val="144983168"/>
        <c:axId val="144985088"/>
      </c:barChart>
      <c:catAx>
        <c:axId val="144983168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lang="es-CO" sz="8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O"/>
                  <a:t>GRUPOS DE EDAD</a:t>
                </a:r>
              </a:p>
            </c:rich>
          </c:tx>
          <c:layout>
            <c:manualLayout>
              <c:xMode val="edge"/>
              <c:yMode val="edge"/>
              <c:x val="1.5948963317384369E-2"/>
              <c:y val="0.33414043583535175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CO" sz="900" b="1" i="0" u="none" strike="noStrike" baseline="0">
                <a:solidFill>
                  <a:srgbClr val="008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4985088"/>
        <c:crossesAt val="-8"/>
        <c:auto val="1"/>
        <c:lblAlgn val="ctr"/>
        <c:lblOffset val="100"/>
        <c:tickLblSkip val="1"/>
        <c:tickMarkSkip val="1"/>
      </c:catAx>
      <c:valAx>
        <c:axId val="144985088"/>
        <c:scaling>
          <c:orientation val="minMax"/>
          <c:max val="8"/>
          <c:min val="-8"/>
        </c:scaling>
        <c:axPos val="b"/>
        <c:title>
          <c:tx>
            <c:rich>
              <a:bodyPr/>
              <a:lstStyle/>
              <a:p>
                <a:pPr>
                  <a:defRPr lang="es-CO" sz="900" b="1" i="0" u="none" strike="noStrike" baseline="0">
                    <a:solidFill>
                      <a:srgbClr val="0033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O"/>
                  <a:t>HOMBRES      %     MUJERES</a:t>
                </a:r>
              </a:p>
            </c:rich>
          </c:tx>
          <c:layout>
            <c:manualLayout>
              <c:xMode val="edge"/>
              <c:yMode val="edge"/>
              <c:x val="0.4194584050199478"/>
              <c:y val="0.91041162227602901"/>
            </c:manualLayout>
          </c:layout>
          <c:spPr>
            <a:noFill/>
            <a:ln w="25400">
              <a:noFill/>
            </a:ln>
          </c:spPr>
        </c:title>
        <c:numFmt formatCode="0.0;[Red]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CO" sz="900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4983168"/>
        <c:crosses val="autoZero"/>
        <c:crossBetween val="between"/>
        <c:majorUnit val="1"/>
        <c:minorUnit val="0.2"/>
      </c:valAx>
      <c:spPr>
        <a:noFill/>
        <a:ln w="25400">
          <a:noFill/>
        </a:ln>
      </c:spPr>
    </c:plotArea>
    <c:plotVisOnly val="1"/>
    <c:dispBlanksAs val="gap"/>
  </c:chart>
  <c:spPr>
    <a:solidFill>
      <a:sysClr val="window" lastClr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roundedCorners val="1"/>
  <c:chart>
    <c:title>
      <c:tx>
        <c:rich>
          <a:bodyPr/>
          <a:lstStyle/>
          <a:p>
            <a:pPr>
              <a:defRPr lang="en-US" sz="1100" b="1" i="0" u="none" strike="noStrike" baseline="0">
                <a:solidFill>
                  <a:srgbClr val="0070C0"/>
                </a:solidFill>
                <a:latin typeface="Arial"/>
                <a:ea typeface="Arial"/>
                <a:cs typeface="Arial"/>
              </a:defRPr>
            </a:pPr>
            <a:r>
              <a:rPr lang="en-US" baseline="0">
                <a:solidFill>
                  <a:srgbClr val="0070C0"/>
                </a:solidFill>
              </a:rPr>
              <a:t>PIRAMIDE POBLACIONAL COMUNA 19  AÑO 2019</a:t>
            </a:r>
          </a:p>
        </c:rich>
      </c:tx>
      <c:layout>
        <c:manualLayout>
          <c:xMode val="edge"/>
          <c:yMode val="edge"/>
          <c:x val="0.23262839879154079"/>
          <c:y val="3.147699757869259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235649546827802"/>
          <c:y val="0.14285714285714327"/>
          <c:w val="0.84138972809667678"/>
          <c:h val="0.69491525423728862"/>
        </c:manualLayout>
      </c:layout>
      <c:barChart>
        <c:barDir val="bar"/>
        <c:grouping val="stacked"/>
        <c:ser>
          <c:idx val="0"/>
          <c:order val="0"/>
          <c:tx>
            <c:strRef>
              <c:f>COMUNA19!$I$4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00B0F0"/>
            </a:solidFill>
            <a:ln w="12700">
              <a:solidFill>
                <a:srgbClr val="000000"/>
              </a:solidFill>
              <a:prstDash val="solid"/>
            </a:ln>
          </c:spPr>
          <c:dLbls>
            <c:txPr>
              <a:bodyPr/>
              <a:lstStyle/>
              <a:p>
                <a:pPr>
                  <a:defRPr lang="en-US" sz="900" b="1" i="0" baseline="0">
                    <a:solidFill>
                      <a:srgbClr val="FF0000"/>
                    </a:solidFill>
                  </a:defRPr>
                </a:pPr>
                <a:endParaRPr lang="es-ES"/>
              </a:p>
            </c:txPr>
            <c:dLblPos val="inEnd"/>
            <c:showVal val="1"/>
          </c:dLbls>
          <c:cat>
            <c:strRef>
              <c:f>COMUNA19!$H$5:$H$22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 Y +</c:v>
                </c:pt>
              </c:strCache>
            </c:strRef>
          </c:cat>
          <c:val>
            <c:numRef>
              <c:f>COMUNA19!$I$5:$I$22</c:f>
              <c:numCache>
                <c:formatCode>0.00</c:formatCode>
                <c:ptCount val="18"/>
                <c:pt idx="0">
                  <c:v>-8.5110967463908676</c:v>
                </c:pt>
                <c:pt idx="1">
                  <c:v>-4.8911872441284219</c:v>
                </c:pt>
                <c:pt idx="2">
                  <c:v>-3.6414565826330536</c:v>
                </c:pt>
                <c:pt idx="3">
                  <c:v>-3.1243266537384193</c:v>
                </c:pt>
                <c:pt idx="4">
                  <c:v>-1.9607843137254906</c:v>
                </c:pt>
                <c:pt idx="5">
                  <c:v>-1.3143719026071969</c:v>
                </c:pt>
                <c:pt idx="6">
                  <c:v>-1.2712777418659775</c:v>
                </c:pt>
                <c:pt idx="7">
                  <c:v>-1.1204481792717089</c:v>
                </c:pt>
                <c:pt idx="8">
                  <c:v>-0.9265244559362209</c:v>
                </c:pt>
                <c:pt idx="9">
                  <c:v>-1.5298427063132949</c:v>
                </c:pt>
                <c:pt idx="10">
                  <c:v>-1.2066365007541482</c:v>
                </c:pt>
                <c:pt idx="11">
                  <c:v>-1.8961430726136612</c:v>
                </c:pt>
                <c:pt idx="12">
                  <c:v>-0.96961861667744043</c:v>
                </c:pt>
                <c:pt idx="13">
                  <c:v>-1.4005602240896362</c:v>
                </c:pt>
                <c:pt idx="14">
                  <c:v>-1.1850894203835385</c:v>
                </c:pt>
                <c:pt idx="15">
                  <c:v>-1.0127127774186599</c:v>
                </c:pt>
                <c:pt idx="16">
                  <c:v>-0.53867700926524476</c:v>
                </c:pt>
                <c:pt idx="17">
                  <c:v>-0.34475328592975657</c:v>
                </c:pt>
              </c:numCache>
            </c:numRef>
          </c:val>
        </c:ser>
        <c:ser>
          <c:idx val="1"/>
          <c:order val="1"/>
          <c:tx>
            <c:strRef>
              <c:f>COMUNA19!$J$4</c:f>
              <c:strCache>
                <c:ptCount val="1"/>
                <c:pt idx="0">
                  <c:v>MUJERES</c:v>
                </c:pt>
              </c:strCache>
            </c:strRef>
          </c:tx>
          <c:spPr>
            <a:gradFill rotWithShape="0">
              <a:gsLst>
                <a:gs pos="0">
                  <a:srgbClr val="00FFFF">
                    <a:gamma/>
                    <a:shade val="46275"/>
                    <a:invGamma/>
                  </a:srgbClr>
                </a:gs>
                <a:gs pos="50000">
                  <a:srgbClr val="00FFFF"/>
                </a:gs>
                <a:gs pos="100000">
                  <a:srgbClr val="00FFFF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dLbls>
            <c:txPr>
              <a:bodyPr/>
              <a:lstStyle/>
              <a:p>
                <a:pPr>
                  <a:defRPr lang="en-US" sz="900" b="1" i="0" baseline="0">
                    <a:solidFill>
                      <a:srgbClr val="FF0000"/>
                    </a:solidFill>
                  </a:defRPr>
                </a:pPr>
                <a:endParaRPr lang="es-ES"/>
              </a:p>
            </c:txPr>
            <c:dLblPos val="inBase"/>
            <c:showVal val="1"/>
          </c:dLbls>
          <c:cat>
            <c:strRef>
              <c:f>COMUNA19!$H$5:$H$22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 Y +</c:v>
                </c:pt>
              </c:strCache>
            </c:strRef>
          </c:cat>
          <c:val>
            <c:numRef>
              <c:f>COMUNA19!$J$5:$J$22</c:f>
              <c:numCache>
                <c:formatCode>0.00</c:formatCode>
                <c:ptCount val="18"/>
                <c:pt idx="0">
                  <c:v>7.7784960137901331</c:v>
                </c:pt>
                <c:pt idx="1">
                  <c:v>4.309416074121958</c:v>
                </c:pt>
                <c:pt idx="2">
                  <c:v>5.2790346907993975</c:v>
                </c:pt>
                <c:pt idx="3">
                  <c:v>5.9469941822883028</c:v>
                </c:pt>
                <c:pt idx="4">
                  <c:v>5.1282051282051295</c:v>
                </c:pt>
                <c:pt idx="5">
                  <c:v>5.0851109674639101</c:v>
                </c:pt>
                <c:pt idx="6">
                  <c:v>4.3956043956043969</c:v>
                </c:pt>
                <c:pt idx="7">
                  <c:v>3.1458737341090295</c:v>
                </c:pt>
                <c:pt idx="8">
                  <c:v>3.0165912518853704</c:v>
                </c:pt>
                <c:pt idx="9">
                  <c:v>3.4259857789269557</c:v>
                </c:pt>
                <c:pt idx="10">
                  <c:v>4.0508511096746407</c:v>
                </c:pt>
                <c:pt idx="11">
                  <c:v>2.8226675285498821</c:v>
                </c:pt>
                <c:pt idx="12">
                  <c:v>2.4132730015082964</c:v>
                </c:pt>
                <c:pt idx="13">
                  <c:v>1.9823313940961003</c:v>
                </c:pt>
                <c:pt idx="14">
                  <c:v>1.4867485455720753</c:v>
                </c:pt>
                <c:pt idx="15">
                  <c:v>1.2281835811247577</c:v>
                </c:pt>
                <c:pt idx="16">
                  <c:v>0.81878905408317193</c:v>
                </c:pt>
                <c:pt idx="17">
                  <c:v>0.84033613445378164</c:v>
                </c:pt>
              </c:numCache>
            </c:numRef>
          </c:val>
        </c:ser>
        <c:gapWidth val="0"/>
        <c:overlap val="100"/>
        <c:axId val="145097472"/>
        <c:axId val="145099392"/>
      </c:barChart>
      <c:catAx>
        <c:axId val="145097472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lang="es-CO" sz="8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O"/>
                  <a:t>GRUPOS DE EDAD</a:t>
                </a:r>
              </a:p>
            </c:rich>
          </c:tx>
          <c:layout>
            <c:manualLayout>
              <c:xMode val="edge"/>
              <c:yMode val="edge"/>
              <c:x val="1.5105740181268883E-2"/>
              <c:y val="0.33414043583535175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CO" sz="900" b="1" i="0" u="none" strike="noStrike" baseline="0">
                <a:solidFill>
                  <a:srgbClr val="008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5099392"/>
        <c:crossesAt val="-9"/>
        <c:auto val="1"/>
        <c:lblAlgn val="ctr"/>
        <c:lblOffset val="100"/>
        <c:tickLblSkip val="1"/>
        <c:tickMarkSkip val="1"/>
      </c:catAx>
      <c:valAx>
        <c:axId val="145099392"/>
        <c:scaling>
          <c:orientation val="minMax"/>
          <c:max val="9"/>
          <c:min val="-9"/>
        </c:scaling>
        <c:axPos val="b"/>
        <c:title>
          <c:tx>
            <c:rich>
              <a:bodyPr/>
              <a:lstStyle/>
              <a:p>
                <a:pPr>
                  <a:defRPr lang="es-CO" sz="900" b="1" i="0" u="none" strike="noStrike" baseline="0">
                    <a:solidFill>
                      <a:srgbClr val="0033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O"/>
                  <a:t>HOMBRES      %     MUJERES</a:t>
                </a:r>
              </a:p>
            </c:rich>
          </c:tx>
          <c:layout>
            <c:manualLayout>
              <c:xMode val="edge"/>
              <c:yMode val="edge"/>
              <c:x val="0.42296072507552923"/>
              <c:y val="0.91041162227602901"/>
            </c:manualLayout>
          </c:layout>
          <c:spPr>
            <a:noFill/>
            <a:ln w="25400">
              <a:noFill/>
            </a:ln>
          </c:spPr>
        </c:title>
        <c:numFmt formatCode="0.0;[Red]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CO" sz="900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5097472"/>
        <c:crosses val="autoZero"/>
        <c:crossBetween val="between"/>
        <c:majorUnit val="1"/>
        <c:minorUnit val="0.2"/>
      </c:valAx>
      <c:spPr>
        <a:noFill/>
        <a:ln w="25400">
          <a:noFill/>
        </a:ln>
      </c:spPr>
    </c:plotArea>
    <c:plotVisOnly val="1"/>
    <c:dispBlanksAs val="gap"/>
  </c:chart>
  <c:spPr>
    <a:solidFill>
      <a:sysClr val="window" lastClr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roundedCorners val="1"/>
  <c:chart>
    <c:title>
      <c:tx>
        <c:rich>
          <a:bodyPr/>
          <a:lstStyle/>
          <a:p>
            <a:pPr>
              <a:defRPr lang="es-CO" sz="1100" b="1" i="0" u="none" strike="noStrike" baseline="0">
                <a:solidFill>
                  <a:srgbClr val="333300"/>
                </a:solidFill>
                <a:latin typeface="Arial"/>
                <a:ea typeface="Arial"/>
                <a:cs typeface="Arial"/>
              </a:defRPr>
            </a:pPr>
            <a:r>
              <a:rPr lang="es-CO"/>
              <a:t>PIRAMIDE POBLACIONAL COMUNA 20  AÑO 2019</a:t>
            </a:r>
          </a:p>
        </c:rich>
      </c:tx>
      <c:layout>
        <c:manualLayout>
          <c:xMode val="edge"/>
          <c:yMode val="edge"/>
          <c:x val="0.21850113233453491"/>
          <c:y val="3.147699757869259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918680408132124"/>
          <c:y val="0.14285714285714327"/>
          <c:w val="0.83253718185740078"/>
          <c:h val="0.69491525423728862"/>
        </c:manualLayout>
      </c:layout>
      <c:barChart>
        <c:barDir val="bar"/>
        <c:grouping val="stacked"/>
        <c:ser>
          <c:idx val="0"/>
          <c:order val="0"/>
          <c:tx>
            <c:strRef>
              <c:f>comuna20!$I$4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00B0F0"/>
            </a:solidFill>
            <a:ln w="12700">
              <a:solidFill>
                <a:srgbClr val="000000"/>
              </a:solidFill>
              <a:prstDash val="solid"/>
            </a:ln>
          </c:spPr>
          <c:dLbls>
            <c:txPr>
              <a:bodyPr/>
              <a:lstStyle/>
              <a:p>
                <a:pPr>
                  <a:defRPr lang="en-US" sz="900" b="1" i="0" baseline="0">
                    <a:solidFill>
                      <a:srgbClr val="FF0000"/>
                    </a:solidFill>
                  </a:defRPr>
                </a:pPr>
                <a:endParaRPr lang="es-ES"/>
              </a:p>
            </c:txPr>
            <c:dLblPos val="inEnd"/>
            <c:showVal val="1"/>
          </c:dLbls>
          <c:cat>
            <c:strRef>
              <c:f>comuna20!$H$5:$H$22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 Y +</c:v>
                </c:pt>
              </c:strCache>
            </c:strRef>
          </c:cat>
          <c:val>
            <c:numRef>
              <c:f>comuna20!$I$5:$I$22</c:f>
              <c:numCache>
                <c:formatCode>0.00</c:formatCode>
                <c:ptCount val="18"/>
                <c:pt idx="0">
                  <c:v>-6.7157633680135493</c:v>
                </c:pt>
                <c:pt idx="1">
                  <c:v>-3.9877207839341868</c:v>
                </c:pt>
                <c:pt idx="2">
                  <c:v>-3.307222356641665</c:v>
                </c:pt>
                <c:pt idx="3">
                  <c:v>-3.4932252601016205</c:v>
                </c:pt>
                <c:pt idx="4">
                  <c:v>-3.3208323251875154</c:v>
                </c:pt>
                <c:pt idx="5">
                  <c:v>-2.6055528671667072</c:v>
                </c:pt>
                <c:pt idx="6">
                  <c:v>-1.9855431889668522</c:v>
                </c:pt>
                <c:pt idx="7">
                  <c:v>-1.5938785385918219</c:v>
                </c:pt>
                <c:pt idx="8">
                  <c:v>-1.3368013549479798</c:v>
                </c:pt>
                <c:pt idx="9">
                  <c:v>-1.4895354464069681</c:v>
                </c:pt>
                <c:pt idx="10">
                  <c:v>-1.7617348173239775</c:v>
                </c:pt>
                <c:pt idx="11">
                  <c:v>-1.7254415678683765</c:v>
                </c:pt>
                <c:pt idx="12">
                  <c:v>-1.663440600048391</c:v>
                </c:pt>
                <c:pt idx="13">
                  <c:v>-1.3867045729494316</c:v>
                </c:pt>
                <c:pt idx="14">
                  <c:v>-0.93757561093636588</c:v>
                </c:pt>
                <c:pt idx="15">
                  <c:v>-0.84835470602467955</c:v>
                </c:pt>
                <c:pt idx="16">
                  <c:v>-0.5368376481974354</c:v>
                </c:pt>
                <c:pt idx="17">
                  <c:v>-0.39166465037503023</c:v>
                </c:pt>
              </c:numCache>
            </c:numRef>
          </c:val>
        </c:ser>
        <c:ser>
          <c:idx val="1"/>
          <c:order val="1"/>
          <c:tx>
            <c:strRef>
              <c:f>comuna20!$J$4</c:f>
              <c:strCache>
                <c:ptCount val="1"/>
                <c:pt idx="0">
                  <c:v>MUJERES</c:v>
                </c:pt>
              </c:strCache>
            </c:strRef>
          </c:tx>
          <c:spPr>
            <a:gradFill rotWithShape="0">
              <a:gsLst>
                <a:gs pos="0">
                  <a:srgbClr val="00FFFF">
                    <a:gamma/>
                    <a:shade val="46275"/>
                    <a:invGamma/>
                  </a:srgbClr>
                </a:gs>
                <a:gs pos="50000">
                  <a:srgbClr val="00FFFF"/>
                </a:gs>
                <a:gs pos="100000">
                  <a:srgbClr val="00FFFF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dLbls>
            <c:txPr>
              <a:bodyPr/>
              <a:lstStyle/>
              <a:p>
                <a:pPr>
                  <a:defRPr lang="en-US" sz="900" b="1" i="0" baseline="0">
                    <a:solidFill>
                      <a:srgbClr val="FF0000"/>
                    </a:solidFill>
                  </a:defRPr>
                </a:pPr>
                <a:endParaRPr lang="es-ES"/>
              </a:p>
            </c:txPr>
            <c:dLblPos val="inBase"/>
            <c:showVal val="1"/>
          </c:dLbls>
          <c:cat>
            <c:strRef>
              <c:f>comuna20!$H$5:$H$22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 Y +</c:v>
                </c:pt>
              </c:strCache>
            </c:strRef>
          </c:cat>
          <c:val>
            <c:numRef>
              <c:f>comuna20!$J$5:$J$22</c:f>
              <c:numCache>
                <c:formatCode>0.00</c:formatCode>
                <c:ptCount val="18"/>
                <c:pt idx="0">
                  <c:v>6.4481006532784901</c:v>
                </c:pt>
                <c:pt idx="1">
                  <c:v>3.9605008468424869</c:v>
                </c:pt>
                <c:pt idx="2">
                  <c:v>3.8440600048391</c:v>
                </c:pt>
                <c:pt idx="3">
                  <c:v>5.9868739414468903</c:v>
                </c:pt>
                <c:pt idx="4">
                  <c:v>6.4420517783692235</c:v>
                </c:pt>
                <c:pt idx="5">
                  <c:v>5.2398378901524323</c:v>
                </c:pt>
                <c:pt idx="6">
                  <c:v>3.8848899104766508</c:v>
                </c:pt>
                <c:pt idx="7">
                  <c:v>3.3692233244616498</c:v>
                </c:pt>
                <c:pt idx="8">
                  <c:v>3.0894628599080574</c:v>
                </c:pt>
                <c:pt idx="9">
                  <c:v>3.3253689813694649</c:v>
                </c:pt>
                <c:pt idx="10">
                  <c:v>3.3541011371884828</c:v>
                </c:pt>
                <c:pt idx="11">
                  <c:v>3.1181950157270748</c:v>
                </c:pt>
                <c:pt idx="12">
                  <c:v>2.7053593031696104</c:v>
                </c:pt>
                <c:pt idx="13">
                  <c:v>1.9643721267844181</c:v>
                </c:pt>
                <c:pt idx="14">
                  <c:v>1.4668521654972175</c:v>
                </c:pt>
                <c:pt idx="15">
                  <c:v>1.2158238567626418</c:v>
                </c:pt>
                <c:pt idx="16">
                  <c:v>0.78786595693201056</c:v>
                </c:pt>
                <c:pt idx="17">
                  <c:v>0.70923058311154119</c:v>
                </c:pt>
              </c:numCache>
            </c:numRef>
          </c:val>
        </c:ser>
        <c:gapWidth val="0"/>
        <c:overlap val="100"/>
        <c:axId val="145281408"/>
        <c:axId val="145283328"/>
      </c:barChart>
      <c:catAx>
        <c:axId val="145281408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lang="es-CO" sz="8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O"/>
                  <a:t>GRUPOS DE EDAD</a:t>
                </a:r>
              </a:p>
            </c:rich>
          </c:tx>
          <c:layout>
            <c:manualLayout>
              <c:xMode val="edge"/>
              <c:yMode val="edge"/>
              <c:x val="1.5948963317384369E-2"/>
              <c:y val="0.33414043583535175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CO" sz="900" b="1" i="0" u="none" strike="noStrike" baseline="0">
                <a:solidFill>
                  <a:srgbClr val="008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5283328"/>
        <c:crossesAt val="-7"/>
        <c:auto val="1"/>
        <c:lblAlgn val="ctr"/>
        <c:lblOffset val="100"/>
        <c:tickLblSkip val="1"/>
        <c:tickMarkSkip val="1"/>
      </c:catAx>
      <c:valAx>
        <c:axId val="145283328"/>
        <c:scaling>
          <c:orientation val="minMax"/>
          <c:max val="7"/>
          <c:min val="-7"/>
        </c:scaling>
        <c:axPos val="b"/>
        <c:title>
          <c:tx>
            <c:rich>
              <a:bodyPr/>
              <a:lstStyle/>
              <a:p>
                <a:pPr>
                  <a:defRPr lang="es-CO" sz="900" b="1" i="0" u="none" strike="noStrike" baseline="0">
                    <a:solidFill>
                      <a:srgbClr val="0033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O"/>
                  <a:t>HOMBRES      %     MUJERES</a:t>
                </a:r>
              </a:p>
            </c:rich>
          </c:tx>
          <c:layout>
            <c:manualLayout>
              <c:xMode val="edge"/>
              <c:yMode val="edge"/>
              <c:x val="0.4194584050199478"/>
              <c:y val="0.91041162227602901"/>
            </c:manualLayout>
          </c:layout>
          <c:spPr>
            <a:noFill/>
            <a:ln w="25400">
              <a:noFill/>
            </a:ln>
          </c:spPr>
        </c:title>
        <c:numFmt formatCode="0.0;[Red]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CO" sz="900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5281408"/>
        <c:crosses val="autoZero"/>
        <c:crossBetween val="between"/>
        <c:majorUnit val="1"/>
        <c:minorUnit val="0.2"/>
      </c:valAx>
      <c:spPr>
        <a:noFill/>
        <a:ln w="25400">
          <a:noFill/>
        </a:ln>
      </c:spPr>
    </c:plotArea>
    <c:plotVisOnly val="1"/>
    <c:dispBlanksAs val="gap"/>
  </c:chart>
  <c:spPr>
    <a:solidFill>
      <a:sysClr val="window" lastClr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roundedCorners val="1"/>
  <c:chart>
    <c:title>
      <c:tx>
        <c:rich>
          <a:bodyPr/>
          <a:lstStyle/>
          <a:p>
            <a:pPr>
              <a:defRPr lang="es-CO" sz="1100" b="1" i="0" u="none" strike="noStrike" baseline="0">
                <a:solidFill>
                  <a:srgbClr val="333300"/>
                </a:solidFill>
                <a:latin typeface="Arial"/>
                <a:ea typeface="Arial"/>
                <a:cs typeface="Arial"/>
              </a:defRPr>
            </a:pPr>
            <a:r>
              <a:rPr lang="es-CO"/>
              <a:t>PIRAMIDE POBLACIONAL  ZONA RURAL   AÑO 2019</a:t>
            </a:r>
          </a:p>
        </c:rich>
      </c:tx>
      <c:layout>
        <c:manualLayout>
          <c:xMode val="edge"/>
          <c:yMode val="edge"/>
          <c:x val="0.20574196168062744"/>
          <c:y val="3.147699757869259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918680408132124"/>
          <c:y val="0.14285714285714327"/>
          <c:w val="0.83253718185740078"/>
          <c:h val="0.69491525423728862"/>
        </c:manualLayout>
      </c:layout>
      <c:barChart>
        <c:barDir val="bar"/>
        <c:grouping val="stacked"/>
        <c:ser>
          <c:idx val="0"/>
          <c:order val="0"/>
          <c:tx>
            <c:strRef>
              <c:f>RURAL!$I$4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00B0F0"/>
            </a:solidFill>
            <a:ln w="12700">
              <a:solidFill>
                <a:srgbClr val="000000"/>
              </a:solidFill>
              <a:prstDash val="solid"/>
            </a:ln>
          </c:spPr>
          <c:dLbls>
            <c:txPr>
              <a:bodyPr/>
              <a:lstStyle/>
              <a:p>
                <a:pPr>
                  <a:defRPr lang="en-US" sz="900" b="1" i="0" baseline="0">
                    <a:solidFill>
                      <a:srgbClr val="FF0000"/>
                    </a:solidFill>
                  </a:defRPr>
                </a:pPr>
                <a:endParaRPr lang="es-ES"/>
              </a:p>
            </c:txPr>
            <c:dLblPos val="inEnd"/>
            <c:showVal val="1"/>
          </c:dLbls>
          <c:cat>
            <c:strRef>
              <c:f>RURAL!$H$5:$H$22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 Y +</c:v>
                </c:pt>
              </c:strCache>
            </c:strRef>
          </c:cat>
          <c:val>
            <c:numRef>
              <c:f>RURAL!$I$5:$I$22</c:f>
              <c:numCache>
                <c:formatCode>0.00</c:formatCode>
                <c:ptCount val="18"/>
                <c:pt idx="0">
                  <c:v>-6.3214750108358624</c:v>
                </c:pt>
                <c:pt idx="1">
                  <c:v>-5.0411762744640418</c:v>
                </c:pt>
                <c:pt idx="2">
                  <c:v>-4.5543960257393392</c:v>
                </c:pt>
                <c:pt idx="3">
                  <c:v>-3.7542093155069516</c:v>
                </c:pt>
                <c:pt idx="4">
                  <c:v>-1.6637215350248391</c:v>
                </c:pt>
                <c:pt idx="5">
                  <c:v>-1.4836795252225521</c:v>
                </c:pt>
                <c:pt idx="6">
                  <c:v>-1.1769412863001367</c:v>
                </c:pt>
                <c:pt idx="7">
                  <c:v>-1.2636281799086453</c:v>
                </c:pt>
                <c:pt idx="8">
                  <c:v>-1.3669856299803287</c:v>
                </c:pt>
                <c:pt idx="9">
                  <c:v>-1.4403360784182975</c:v>
                </c:pt>
                <c:pt idx="10">
                  <c:v>-1.7404060947554432</c:v>
                </c:pt>
                <c:pt idx="11">
                  <c:v>-1.8671023238755711</c:v>
                </c:pt>
                <c:pt idx="12">
                  <c:v>-1.6970626479511888</c:v>
                </c:pt>
                <c:pt idx="13">
                  <c:v>-1.3736538525655986</c:v>
                </c:pt>
                <c:pt idx="14">
                  <c:v>-1.1802753975927718</c:v>
                </c:pt>
                <c:pt idx="15">
                  <c:v>-0.9968992764978496</c:v>
                </c:pt>
                <c:pt idx="16">
                  <c:v>-0.70683159403860896</c:v>
                </c:pt>
                <c:pt idx="17">
                  <c:v>-0.5101190277731471</c:v>
                </c:pt>
              </c:numCache>
            </c:numRef>
          </c:val>
        </c:ser>
        <c:ser>
          <c:idx val="1"/>
          <c:order val="1"/>
          <c:tx>
            <c:strRef>
              <c:f>RURAL!$J$4</c:f>
              <c:strCache>
                <c:ptCount val="1"/>
                <c:pt idx="0">
                  <c:v>MUJERES</c:v>
                </c:pt>
              </c:strCache>
            </c:strRef>
          </c:tx>
          <c:spPr>
            <a:gradFill rotWithShape="0">
              <a:gsLst>
                <a:gs pos="0">
                  <a:srgbClr val="00FFFF">
                    <a:gamma/>
                    <a:shade val="46275"/>
                    <a:invGamma/>
                  </a:srgbClr>
                </a:gs>
                <a:gs pos="50000">
                  <a:srgbClr val="00FFFF"/>
                </a:gs>
                <a:gs pos="100000">
                  <a:srgbClr val="00FFFF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dLbls>
            <c:txPr>
              <a:bodyPr/>
              <a:lstStyle/>
              <a:p>
                <a:pPr>
                  <a:defRPr lang="en-US" sz="900" b="1" i="0" baseline="0">
                    <a:solidFill>
                      <a:srgbClr val="FF0000"/>
                    </a:solidFill>
                  </a:defRPr>
                </a:pPr>
                <a:endParaRPr lang="es-ES"/>
              </a:p>
            </c:txPr>
            <c:dLblPos val="inBase"/>
            <c:showVal val="1"/>
          </c:dLbls>
          <c:cat>
            <c:strRef>
              <c:f>RURAL!$H$5:$H$22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 Y +</c:v>
                </c:pt>
              </c:strCache>
            </c:strRef>
          </c:cat>
          <c:val>
            <c:numRef>
              <c:f>RURAL!$J$5:$J$22</c:f>
              <c:numCache>
                <c:formatCode>0.00</c:formatCode>
                <c:ptCount val="18"/>
                <c:pt idx="0">
                  <c:v>5.8780382089154131</c:v>
                </c:pt>
                <c:pt idx="1">
                  <c:v>4.8711365985396586</c:v>
                </c:pt>
                <c:pt idx="2">
                  <c:v>5.47127663121395</c:v>
                </c:pt>
                <c:pt idx="3">
                  <c:v>7.1083252758977089</c:v>
                </c:pt>
                <c:pt idx="4">
                  <c:v>5.0445103857566762</c:v>
                </c:pt>
                <c:pt idx="5">
                  <c:v>4.1109592238188917</c:v>
                </c:pt>
                <c:pt idx="6">
                  <c:v>3.6975294235321576</c:v>
                </c:pt>
                <c:pt idx="7">
                  <c:v>3.5741673057046643</c:v>
                </c:pt>
                <c:pt idx="8">
                  <c:v>3.4274664088287268</c:v>
                </c:pt>
                <c:pt idx="9">
                  <c:v>3.4374687427066313</c:v>
                </c:pt>
                <c:pt idx="10">
                  <c:v>3.4408028539992661</c:v>
                </c:pt>
                <c:pt idx="11">
                  <c:v>3.1940786183442804</c:v>
                </c:pt>
                <c:pt idx="12">
                  <c:v>2.4872470243056717</c:v>
                </c:pt>
                <c:pt idx="13">
                  <c:v>1.8137565431934113</c:v>
                </c:pt>
                <c:pt idx="14">
                  <c:v>1.5370253059047112</c:v>
                </c:pt>
                <c:pt idx="15">
                  <c:v>1.213616510519121</c:v>
                </c:pt>
                <c:pt idx="16">
                  <c:v>0.77017970859867313</c:v>
                </c:pt>
                <c:pt idx="17">
                  <c:v>0.7835161537692128</c:v>
                </c:pt>
              </c:numCache>
            </c:numRef>
          </c:val>
        </c:ser>
        <c:gapWidth val="0"/>
        <c:overlap val="100"/>
        <c:axId val="145383424"/>
        <c:axId val="145385344"/>
      </c:barChart>
      <c:catAx>
        <c:axId val="145383424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lang="es-CO" sz="8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O"/>
                  <a:t>GRUPOS DE EDAD</a:t>
                </a:r>
              </a:p>
            </c:rich>
          </c:tx>
          <c:layout>
            <c:manualLayout>
              <c:xMode val="edge"/>
              <c:yMode val="edge"/>
              <c:x val="1.5948963317384369E-2"/>
              <c:y val="0.33414043583535175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CO" sz="900" b="1" i="0" u="none" strike="noStrike" baseline="0">
                <a:solidFill>
                  <a:srgbClr val="008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5385344"/>
        <c:crossesAt val="-8"/>
        <c:auto val="1"/>
        <c:lblAlgn val="ctr"/>
        <c:lblOffset val="100"/>
        <c:tickLblSkip val="1"/>
        <c:tickMarkSkip val="1"/>
      </c:catAx>
      <c:valAx>
        <c:axId val="145385344"/>
        <c:scaling>
          <c:orientation val="minMax"/>
          <c:max val="8"/>
          <c:min val="-8"/>
        </c:scaling>
        <c:axPos val="b"/>
        <c:title>
          <c:tx>
            <c:rich>
              <a:bodyPr/>
              <a:lstStyle/>
              <a:p>
                <a:pPr>
                  <a:defRPr lang="es-CO" sz="900" b="1" i="0" u="none" strike="noStrike" baseline="0">
                    <a:solidFill>
                      <a:srgbClr val="0033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O"/>
                  <a:t>HOMBRES      %     MUJERES</a:t>
                </a:r>
              </a:p>
            </c:rich>
          </c:tx>
          <c:layout>
            <c:manualLayout>
              <c:xMode val="edge"/>
              <c:yMode val="edge"/>
              <c:x val="0.4194584050199478"/>
              <c:y val="0.91041162227602901"/>
            </c:manualLayout>
          </c:layout>
          <c:spPr>
            <a:noFill/>
            <a:ln w="25400">
              <a:noFill/>
            </a:ln>
          </c:spPr>
        </c:title>
        <c:numFmt formatCode="0.0;[Red]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CO" sz="900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5383424"/>
        <c:crosses val="autoZero"/>
        <c:crossBetween val="between"/>
        <c:majorUnit val="1"/>
        <c:minorUnit val="0.2"/>
      </c:valAx>
      <c:spPr>
        <a:noFill/>
        <a:ln w="25400">
          <a:noFill/>
        </a:ln>
      </c:spPr>
    </c:plotArea>
    <c:plotVisOnly val="1"/>
    <c:dispBlanksAs val="gap"/>
  </c:chart>
  <c:spPr>
    <a:solidFill>
      <a:sysClr val="window" lastClr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roundedCorners val="1"/>
  <c:chart>
    <c:title>
      <c:tx>
        <c:rich>
          <a:bodyPr/>
          <a:lstStyle/>
          <a:p>
            <a:pPr>
              <a:defRPr lang="en-US" sz="1100" b="1" i="0" u="none" strike="noStrike" baseline="0">
                <a:solidFill>
                  <a:srgbClr val="3333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PIRAMIDE POBLACIONAL TOTAL E.S.E.  LADERA   AÑO 2019</a:t>
            </a:r>
          </a:p>
        </c:rich>
      </c:tx>
      <c:layout>
        <c:manualLayout>
          <c:xMode val="edge"/>
          <c:yMode val="edge"/>
          <c:x val="0.18821869249102549"/>
          <c:y val="3.147699757869259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925304088799986"/>
          <c:y val="0.10653753026634392"/>
          <c:w val="0.84626555521724922"/>
          <c:h val="0.73123486682808858"/>
        </c:manualLayout>
      </c:layout>
      <c:barChart>
        <c:barDir val="bar"/>
        <c:grouping val="stacked"/>
        <c:ser>
          <c:idx val="0"/>
          <c:order val="0"/>
          <c:tx>
            <c:strRef>
              <c:f>ESELADERA!$I$4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rgbClr val="00B0F0"/>
            </a:solidFill>
            <a:ln w="12700">
              <a:solidFill>
                <a:srgbClr val="000000"/>
              </a:solidFill>
              <a:prstDash val="solid"/>
            </a:ln>
          </c:spPr>
          <c:dLbls>
            <c:txPr>
              <a:bodyPr/>
              <a:lstStyle/>
              <a:p>
                <a:pPr>
                  <a:defRPr lang="en-US" sz="900" b="1" i="0" baseline="0">
                    <a:solidFill>
                      <a:srgbClr val="FF0000"/>
                    </a:solidFill>
                  </a:defRPr>
                </a:pPr>
                <a:endParaRPr lang="es-ES"/>
              </a:p>
            </c:txPr>
            <c:dLblPos val="inEnd"/>
            <c:showVal val="1"/>
          </c:dLbls>
          <c:cat>
            <c:strRef>
              <c:f>ESELADERA!$H$5:$H$22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 Y +</c:v>
                </c:pt>
              </c:strCache>
            </c:strRef>
          </c:cat>
          <c:val>
            <c:numRef>
              <c:f>ESELADERA!$I$5:$I$22</c:f>
              <c:numCache>
                <c:formatCode>0.00</c:formatCode>
                <c:ptCount val="18"/>
                <c:pt idx="0">
                  <c:v>-6.5249438199379366</c:v>
                </c:pt>
                <c:pt idx="1">
                  <c:v>-4.0534624592613104</c:v>
                </c:pt>
                <c:pt idx="2">
                  <c:v>-3.1938879303432759</c:v>
                </c:pt>
                <c:pt idx="3">
                  <c:v>-3.0610328880611926</c:v>
                </c:pt>
                <c:pt idx="4">
                  <c:v>-2.5105018947646491</c:v>
                </c:pt>
                <c:pt idx="5">
                  <c:v>-2.1531585705869909</c:v>
                </c:pt>
                <c:pt idx="6">
                  <c:v>-1.6676818585200752</c:v>
                </c:pt>
                <c:pt idx="7">
                  <c:v>-1.568879272792896</c:v>
                </c:pt>
                <c:pt idx="8">
                  <c:v>-1.363285505364741</c:v>
                </c:pt>
                <c:pt idx="9">
                  <c:v>-1.6095428848404159</c:v>
                </c:pt>
                <c:pt idx="10">
                  <c:v>-1.731737336907976</c:v>
                </c:pt>
                <c:pt idx="11">
                  <c:v>-1.8312279854294817</c:v>
                </c:pt>
                <c:pt idx="12">
                  <c:v>-1.5848021182237402</c:v>
                </c:pt>
                <c:pt idx="13">
                  <c:v>-1.3837641353513923</c:v>
                </c:pt>
                <c:pt idx="14">
                  <c:v>-1.0746383967041746</c:v>
                </c:pt>
                <c:pt idx="15">
                  <c:v>-0.88516228721844492</c:v>
                </c:pt>
                <c:pt idx="16">
                  <c:v>-0.58671422358601788</c:v>
                </c:pt>
                <c:pt idx="17">
                  <c:v>-0.40989445502981309</c:v>
                </c:pt>
              </c:numCache>
            </c:numRef>
          </c:val>
        </c:ser>
        <c:ser>
          <c:idx val="1"/>
          <c:order val="1"/>
          <c:tx>
            <c:strRef>
              <c:f>ESELADERA!$J$4</c:f>
              <c:strCache>
                <c:ptCount val="1"/>
                <c:pt idx="0">
                  <c:v>MUJERES</c:v>
                </c:pt>
              </c:strCache>
            </c:strRef>
          </c:tx>
          <c:spPr>
            <a:gradFill rotWithShape="0">
              <a:gsLst>
                <a:gs pos="0">
                  <a:srgbClr val="00FFFF">
                    <a:gamma/>
                    <a:shade val="46275"/>
                    <a:invGamma/>
                  </a:srgbClr>
                </a:gs>
                <a:gs pos="50000">
                  <a:srgbClr val="00FFFF"/>
                </a:gs>
                <a:gs pos="100000">
                  <a:srgbClr val="00FFFF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dLbls>
            <c:txPr>
              <a:bodyPr/>
              <a:lstStyle/>
              <a:p>
                <a:pPr>
                  <a:defRPr lang="en-US" sz="900" b="1" i="0" baseline="0">
                    <a:solidFill>
                      <a:srgbClr val="FF0000"/>
                    </a:solidFill>
                  </a:defRPr>
                </a:pPr>
                <a:endParaRPr lang="es-ES"/>
              </a:p>
            </c:txPr>
            <c:dLblPos val="inBase"/>
            <c:showVal val="1"/>
          </c:dLbls>
          <c:cat>
            <c:strRef>
              <c:f>ESELADERA!$H$5:$H$22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 Y +</c:v>
                </c:pt>
              </c:strCache>
            </c:strRef>
          </c:cat>
          <c:val>
            <c:numRef>
              <c:f>ESELADERA!$J$5:$J$22</c:f>
              <c:numCache>
                <c:formatCode>0.00</c:formatCode>
                <c:ptCount val="18"/>
                <c:pt idx="0">
                  <c:v>6.2512927786283958</c:v>
                </c:pt>
                <c:pt idx="1">
                  <c:v>3.8298228364928573</c:v>
                </c:pt>
                <c:pt idx="2">
                  <c:v>3.9926842275199634</c:v>
                </c:pt>
                <c:pt idx="3">
                  <c:v>5.9284266390701372</c:v>
                </c:pt>
                <c:pt idx="4">
                  <c:v>5.8902863206876681</c:v>
                </c:pt>
                <c:pt idx="5">
                  <c:v>4.9390024920022801</c:v>
                </c:pt>
                <c:pt idx="6">
                  <c:v>3.9910301340344332</c:v>
                </c:pt>
                <c:pt idx="7">
                  <c:v>3.5782145188318877</c:v>
                </c:pt>
                <c:pt idx="8">
                  <c:v>3.2987408864795347</c:v>
                </c:pt>
                <c:pt idx="9">
                  <c:v>3.6598712748732076</c:v>
                </c:pt>
                <c:pt idx="10">
                  <c:v>3.8815599830471461</c:v>
                </c:pt>
                <c:pt idx="11">
                  <c:v>3.4141301868221152</c:v>
                </c:pt>
                <c:pt idx="12">
                  <c:v>2.8429886574305763</c:v>
                </c:pt>
                <c:pt idx="13">
                  <c:v>2.2637482574095045</c:v>
                </c:pt>
                <c:pt idx="14">
                  <c:v>1.7694624155241818</c:v>
                </c:pt>
                <c:pt idx="15">
                  <c:v>1.4424032699167262</c:v>
                </c:pt>
                <c:pt idx="16">
                  <c:v>0.98005182431569748</c:v>
                </c:pt>
                <c:pt idx="17">
                  <c:v>0.85196527398914768</c:v>
                </c:pt>
              </c:numCache>
            </c:numRef>
          </c:val>
        </c:ser>
        <c:gapWidth val="0"/>
        <c:overlap val="100"/>
        <c:axId val="146840960"/>
        <c:axId val="146859520"/>
      </c:barChart>
      <c:catAx>
        <c:axId val="146840960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lang="en-US" sz="8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GRUPOS DE EDAD</a:t>
                </a:r>
              </a:p>
            </c:rich>
          </c:tx>
          <c:layout>
            <c:manualLayout>
              <c:xMode val="edge"/>
              <c:yMode val="edge"/>
              <c:x val="1.4367816091954019E-2"/>
              <c:y val="0.3147699757869255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CO" sz="900" b="1" i="0" u="none" strike="noStrike" baseline="0">
                <a:solidFill>
                  <a:srgbClr val="008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6859520"/>
        <c:crossesAt val="-7"/>
        <c:auto val="1"/>
        <c:lblAlgn val="ctr"/>
        <c:lblOffset val="100"/>
        <c:tickLblSkip val="1"/>
        <c:tickMarkSkip val="1"/>
      </c:catAx>
      <c:valAx>
        <c:axId val="146859520"/>
        <c:scaling>
          <c:orientation val="minMax"/>
          <c:max val="7"/>
          <c:min val="-7"/>
        </c:scaling>
        <c:axPos val="b"/>
        <c:title>
          <c:tx>
            <c:rich>
              <a:bodyPr/>
              <a:lstStyle/>
              <a:p>
                <a:pPr>
                  <a:defRPr lang="en-US" sz="900" b="1" i="0" u="none" strike="noStrike" baseline="0">
                    <a:solidFill>
                      <a:srgbClr val="0033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HOMBRES      %     MUJERES</a:t>
                </a:r>
              </a:p>
            </c:rich>
          </c:tx>
          <c:layout>
            <c:manualLayout>
              <c:xMode val="edge"/>
              <c:yMode val="edge"/>
              <c:x val="0.42816152291308412"/>
              <c:y val="0.91041162227602901"/>
            </c:manualLayout>
          </c:layout>
          <c:spPr>
            <a:noFill/>
            <a:ln w="25400">
              <a:noFill/>
            </a:ln>
          </c:spPr>
        </c:title>
        <c:numFmt formatCode="0.0;[Red]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CO" sz="900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6840960"/>
        <c:crosses val="autoZero"/>
        <c:crossBetween val="between"/>
        <c:majorUnit val="1"/>
        <c:minorUnit val="0.2"/>
      </c:valAx>
      <c:spPr>
        <a:noFill/>
        <a:ln w="25400">
          <a:noFill/>
        </a:ln>
      </c:spPr>
    </c:plotArea>
    <c:plotVisOnly val="1"/>
    <c:dispBlanksAs val="gap"/>
  </c:chart>
  <c:spPr>
    <a:solidFill>
      <a:sysClr val="window" lastClr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lang="es-CO" sz="1200" b="1" i="0" u="none" strike="noStrike" baseline="0">
                <a:solidFill>
                  <a:srgbClr val="003366"/>
                </a:solidFill>
                <a:latin typeface="Arial"/>
                <a:ea typeface="Arial"/>
                <a:cs typeface="Arial"/>
              </a:defRPr>
            </a:pPr>
            <a:r>
              <a:rPr lang="es-CO"/>
              <a:t>POBLACION COMUNAS RED DE SALUD LADERA AÑO 2017</a:t>
            </a:r>
          </a:p>
        </c:rich>
      </c:tx>
      <c:layout>
        <c:manualLayout>
          <c:xMode val="edge"/>
          <c:yMode val="edge"/>
          <c:x val="0.12721433975342503"/>
          <c:y val="3.313253012048193E-2"/>
        </c:manualLayout>
      </c:layout>
      <c:spPr>
        <a:noFill/>
        <a:ln w="25400">
          <a:noFill/>
        </a:ln>
      </c:spPr>
    </c:title>
    <c:view3D>
      <c:hPercent val="44"/>
      <c:depthPercent val="100"/>
      <c:rAngAx val="1"/>
    </c:view3D>
    <c:floor>
      <c:spPr>
        <a:noFill/>
        <a:ln w="3175">
          <a:solidFill>
            <a:srgbClr val="000000"/>
          </a:solidFill>
          <a:prstDash val="solid"/>
        </a:ln>
      </c:spPr>
    </c:floor>
    <c:sideWall>
      <c:spPr>
        <a:noFill/>
        <a:ln w="12700">
          <a:solidFill>
            <a:srgbClr val="808080"/>
          </a:solidFill>
          <a:prstDash val="solid"/>
        </a:ln>
      </c:spPr>
    </c:sideWall>
    <c:backWall>
      <c:spPr>
        <a:noFill/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4170714715923699"/>
          <c:y val="0.16867469879518068"/>
          <c:w val="0.83575010654140791"/>
          <c:h val="0.58734939759036142"/>
        </c:manualLayout>
      </c:layout>
      <c:bar3DChart>
        <c:barDir val="col"/>
        <c:grouping val="clustered"/>
        <c:ser>
          <c:idx val="0"/>
          <c:order val="0"/>
          <c:spPr>
            <a:solidFill>
              <a:srgbClr val="00B050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6.8074668622930415E-3"/>
                  <c:y val="-1.1220630553710921E-2"/>
                </c:manualLayout>
              </c:layout>
              <c:showVal val="1"/>
            </c:dLbl>
            <c:dLbl>
              <c:idx val="1"/>
              <c:layout>
                <c:manualLayout>
                  <c:x val="7.1595961915648931E-3"/>
                  <c:y val="-2.1584289915567829E-2"/>
                </c:manualLayout>
              </c:layout>
              <c:showVal val="1"/>
            </c:dLbl>
            <c:dLbl>
              <c:idx val="2"/>
              <c:layout>
                <c:manualLayout>
                  <c:x val="8.053896528381314E-3"/>
                  <c:y val="-1.5927015147203009E-2"/>
                </c:manualLayout>
              </c:layout>
              <c:showVal val="1"/>
            </c:dLbl>
            <c:dLbl>
              <c:idx val="3"/>
              <c:layout>
                <c:manualLayout>
                  <c:x val="1.0016503409091939E-2"/>
                  <c:y val="-3.0602725864086272E-2"/>
                </c:manualLayout>
              </c:layout>
              <c:showVal val="1"/>
            </c:dLbl>
            <c:dLbl>
              <c:idx val="4"/>
              <c:layout>
                <c:manualLayout>
                  <c:x val="1.1979110289802595E-2"/>
                  <c:y val="-3.3724820542010564E-2"/>
                </c:manualLayout>
              </c:layout>
              <c:showVal val="1"/>
            </c:dLbl>
            <c:dLbl>
              <c:idx val="5"/>
              <c:layout>
                <c:manualLayout>
                  <c:x val="1.1789237672522827E-2"/>
                  <c:y val="-2.5305948202257872E-2"/>
                </c:manualLayout>
              </c:layout>
              <c:showVal val="1"/>
            </c:dLbl>
            <c:dLbl>
              <c:idx val="6"/>
              <c:layout>
                <c:manualLayout>
                  <c:x val="1.3751844553233561E-2"/>
                  <c:y val="-4.2009297030642406E-2"/>
                </c:manualLayout>
              </c:layout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CO" sz="900" b="1" i="0" u="none" strike="noStrike" baseline="0">
                    <a:solidFill>
                      <a:srgbClr val="0070C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Val val="1"/>
          </c:dLbls>
          <c:cat>
            <c:strRef>
              <c:f>'RESUMEN CENSOS'!$A$24:$A$30</c:f>
              <c:strCache>
                <c:ptCount val="7"/>
                <c:pt idx="0">
                  <c:v>COMUNA 1</c:v>
                </c:pt>
                <c:pt idx="1">
                  <c:v>COMUNA 3</c:v>
                </c:pt>
                <c:pt idx="2">
                  <c:v>COMUNA 17</c:v>
                </c:pt>
                <c:pt idx="3">
                  <c:v>COMUNA 18</c:v>
                </c:pt>
                <c:pt idx="4">
                  <c:v>COMUNA 19</c:v>
                </c:pt>
                <c:pt idx="5">
                  <c:v>COMUNA 20</c:v>
                </c:pt>
                <c:pt idx="6">
                  <c:v>RURAL</c:v>
                </c:pt>
              </c:strCache>
            </c:strRef>
          </c:cat>
          <c:val>
            <c:numRef>
              <c:f>'RESUMEN CENSOS'!$B$24:$B$30</c:f>
              <c:numCache>
                <c:formatCode>0</c:formatCode>
                <c:ptCount val="7"/>
                <c:pt idx="0">
                  <c:v>100498</c:v>
                </c:pt>
                <c:pt idx="1">
                  <c:v>46887</c:v>
                </c:pt>
                <c:pt idx="2">
                  <c:v>152793</c:v>
                </c:pt>
                <c:pt idx="3">
                  <c:v>146773</c:v>
                </c:pt>
                <c:pt idx="4">
                  <c:v>116760.99999999997</c:v>
                </c:pt>
                <c:pt idx="5">
                  <c:v>70728</c:v>
                </c:pt>
                <c:pt idx="6">
                  <c:v>36628</c:v>
                </c:pt>
              </c:numCache>
            </c:numRef>
          </c:val>
        </c:ser>
        <c:dLbls>
          <c:showVal val="1"/>
        </c:dLbls>
        <c:shape val="box"/>
        <c:axId val="145348864"/>
        <c:axId val="146833792"/>
        <c:axId val="0"/>
      </c:bar3DChart>
      <c:catAx>
        <c:axId val="14534886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lang="es-CO" sz="900" b="1" i="0" u="none" strike="noStrike" baseline="0">
                    <a:solidFill>
                      <a:srgbClr val="7030A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O" sz="900" baseline="0">
                    <a:solidFill>
                      <a:srgbClr val="7030A0"/>
                    </a:solidFill>
                  </a:rPr>
                  <a:t>Fte : Dane - S.S.P.M</a:t>
                </a:r>
              </a:p>
            </c:rich>
          </c:tx>
          <c:layout>
            <c:manualLayout>
              <c:xMode val="edge"/>
              <c:yMode val="edge"/>
              <c:x val="4.0257648953301133E-2"/>
              <c:y val="0.8825301204819262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1320000" vert="horz"/>
          <a:lstStyle/>
          <a:p>
            <a:pPr>
              <a:defRPr lang="es-CO" sz="900" b="1" i="0" u="none" strike="noStrike" baseline="0">
                <a:solidFill>
                  <a:srgbClr val="00206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6833792"/>
        <c:crosses val="autoZero"/>
        <c:auto val="1"/>
        <c:lblAlgn val="ctr"/>
        <c:lblOffset val="100"/>
        <c:tickLblSkip val="1"/>
        <c:tickMarkSkip val="1"/>
      </c:catAx>
      <c:valAx>
        <c:axId val="146833792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lang="es-CO" sz="9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O"/>
                  <a:t>N. HAB</a:t>
                </a:r>
              </a:p>
            </c:rich>
          </c:tx>
          <c:layout>
            <c:manualLayout>
              <c:xMode val="edge"/>
              <c:yMode val="edge"/>
              <c:x val="0.10144944442331194"/>
              <c:y val="0.42168674698795283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CO" sz="1000" b="1" i="0" u="none" strike="noStrike" baseline="0">
                <a:solidFill>
                  <a:srgbClr val="00206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453488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ysClr val="window" lastClr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3</xdr:row>
      <xdr:rowOff>76200</xdr:rowOff>
    </xdr:from>
    <xdr:to>
      <xdr:col>18</xdr:col>
      <xdr:colOff>714375</xdr:colOff>
      <xdr:row>27</xdr:row>
      <xdr:rowOff>104775</xdr:rowOff>
    </xdr:to>
    <xdr:graphicFrame macro="">
      <xdr:nvGraphicFramePr>
        <xdr:cNvPr id="103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1</xdr:row>
      <xdr:rowOff>28575</xdr:rowOff>
    </xdr:from>
    <xdr:to>
      <xdr:col>12</xdr:col>
      <xdr:colOff>523875</xdr:colOff>
      <xdr:row>21</xdr:row>
      <xdr:rowOff>123825</xdr:rowOff>
    </xdr:to>
    <xdr:graphicFrame macro="">
      <xdr:nvGraphicFramePr>
        <xdr:cNvPr id="2048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3</xdr:row>
      <xdr:rowOff>76200</xdr:rowOff>
    </xdr:from>
    <xdr:to>
      <xdr:col>18</xdr:col>
      <xdr:colOff>714375</xdr:colOff>
      <xdr:row>27</xdr:row>
      <xdr:rowOff>104775</xdr:rowOff>
    </xdr:to>
    <xdr:graphicFrame macro="">
      <xdr:nvGraphicFramePr>
        <xdr:cNvPr id="308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3</xdr:row>
      <xdr:rowOff>76200</xdr:rowOff>
    </xdr:from>
    <xdr:to>
      <xdr:col>18</xdr:col>
      <xdr:colOff>714375</xdr:colOff>
      <xdr:row>27</xdr:row>
      <xdr:rowOff>104775</xdr:rowOff>
    </xdr:to>
    <xdr:graphicFrame macro="">
      <xdr:nvGraphicFramePr>
        <xdr:cNvPr id="51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3</xdr:row>
      <xdr:rowOff>76200</xdr:rowOff>
    </xdr:from>
    <xdr:to>
      <xdr:col>18</xdr:col>
      <xdr:colOff>714375</xdr:colOff>
      <xdr:row>27</xdr:row>
      <xdr:rowOff>104775</xdr:rowOff>
    </xdr:to>
    <xdr:graphicFrame macro="">
      <xdr:nvGraphicFramePr>
        <xdr:cNvPr id="717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3</xdr:row>
      <xdr:rowOff>76200</xdr:rowOff>
    </xdr:from>
    <xdr:to>
      <xdr:col>19</xdr:col>
      <xdr:colOff>285750</xdr:colOff>
      <xdr:row>27</xdr:row>
      <xdr:rowOff>104775</xdr:rowOff>
    </xdr:to>
    <xdr:graphicFrame macro="">
      <xdr:nvGraphicFramePr>
        <xdr:cNvPr id="92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3</xdr:row>
      <xdr:rowOff>76200</xdr:rowOff>
    </xdr:from>
    <xdr:to>
      <xdr:col>18</xdr:col>
      <xdr:colOff>714375</xdr:colOff>
      <xdr:row>27</xdr:row>
      <xdr:rowOff>104775</xdr:rowOff>
    </xdr:to>
    <xdr:graphicFrame macro="">
      <xdr:nvGraphicFramePr>
        <xdr:cNvPr id="1127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3</xdr:row>
      <xdr:rowOff>76200</xdr:rowOff>
    </xdr:from>
    <xdr:to>
      <xdr:col>18</xdr:col>
      <xdr:colOff>714375</xdr:colOff>
      <xdr:row>27</xdr:row>
      <xdr:rowOff>104775</xdr:rowOff>
    </xdr:to>
    <xdr:graphicFrame macro="">
      <xdr:nvGraphicFramePr>
        <xdr:cNvPr id="1332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3</xdr:row>
      <xdr:rowOff>76200</xdr:rowOff>
    </xdr:from>
    <xdr:to>
      <xdr:col>19</xdr:col>
      <xdr:colOff>609600</xdr:colOff>
      <xdr:row>27</xdr:row>
      <xdr:rowOff>104775</xdr:rowOff>
    </xdr:to>
    <xdr:graphicFrame macro="">
      <xdr:nvGraphicFramePr>
        <xdr:cNvPr id="1536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857250</xdr:colOff>
      <xdr:row>17</xdr:row>
      <xdr:rowOff>152400</xdr:rowOff>
    </xdr:from>
    <xdr:to>
      <xdr:col>12</xdr:col>
      <xdr:colOff>371475</xdr:colOff>
      <xdr:row>31</xdr:row>
      <xdr:rowOff>180975</xdr:rowOff>
    </xdr:to>
    <xdr:graphicFrame macro="">
      <xdr:nvGraphicFramePr>
        <xdr:cNvPr id="174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857250</xdr:colOff>
      <xdr:row>32</xdr:row>
      <xdr:rowOff>104775</xdr:rowOff>
    </xdr:from>
    <xdr:to>
      <xdr:col>11</xdr:col>
      <xdr:colOff>104775</xdr:colOff>
      <xdr:row>54</xdr:row>
      <xdr:rowOff>85725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zapata/Mis%20documentos/unidad_D/POBLACION%202012/POBLACION%202012%20VACUNACION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10"/>
      <sheetName val="2011"/>
      <sheetName val="2012"/>
    </sheetNames>
    <sheetDataSet>
      <sheetData sheetId="0"/>
      <sheetData sheetId="1"/>
      <sheetData sheetId="2">
        <row r="37">
          <cell r="B37">
            <v>80027.959233851405</v>
          </cell>
          <cell r="D37">
            <v>46057.036358206038</v>
          </cell>
          <cell r="R37">
            <v>130014.05016236383</v>
          </cell>
          <cell r="S37">
            <v>120509.96885797953</v>
          </cell>
          <cell r="T37">
            <v>110074.11135507161</v>
          </cell>
          <cell r="U37">
            <v>68282.984822344777</v>
          </cell>
          <cell r="Y37">
            <v>36625.997892473773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6"/>
  <sheetViews>
    <sheetView tabSelected="1" workbookViewId="0">
      <selection sqref="A1:F1"/>
    </sheetView>
  </sheetViews>
  <sheetFormatPr baseColWidth="10" defaultRowHeight="12.75"/>
  <cols>
    <col min="1" max="1" width="9.7109375" customWidth="1"/>
    <col min="3" max="3" width="11.5703125" bestFit="1" customWidth="1"/>
    <col min="7" max="7" width="14.5703125" bestFit="1" customWidth="1"/>
    <col min="8" max="8" width="15.5703125" bestFit="1" customWidth="1"/>
  </cols>
  <sheetData>
    <row r="1" spans="1:10">
      <c r="A1" s="110" t="s">
        <v>85</v>
      </c>
      <c r="B1" s="110"/>
      <c r="C1" s="110"/>
      <c r="D1" s="110"/>
      <c r="E1" s="110"/>
      <c r="F1" s="110"/>
    </row>
    <row r="2" spans="1:10" ht="13.5" thickBot="1">
      <c r="A2" s="111" t="s">
        <v>60</v>
      </c>
      <c r="B2" s="111"/>
      <c r="C2" s="111"/>
      <c r="D2" s="111"/>
      <c r="E2" s="111"/>
      <c r="F2" s="111"/>
      <c r="H2" t="s">
        <v>26</v>
      </c>
    </row>
    <row r="3" spans="1:10" ht="13.5" thickBot="1">
      <c r="A3" s="2" t="s">
        <v>0</v>
      </c>
      <c r="B3" s="3" t="s">
        <v>1</v>
      </c>
      <c r="C3" s="4"/>
      <c r="D3" s="3" t="s">
        <v>2</v>
      </c>
      <c r="E3" s="4"/>
      <c r="F3" s="5" t="s">
        <v>3</v>
      </c>
    </row>
    <row r="4" spans="1:10" ht="13.5" thickBot="1">
      <c r="A4" s="6"/>
      <c r="B4" s="3" t="s">
        <v>4</v>
      </c>
      <c r="C4" s="4" t="s">
        <v>5</v>
      </c>
      <c r="D4" s="3" t="s">
        <v>4</v>
      </c>
      <c r="E4" s="7" t="s">
        <v>5</v>
      </c>
      <c r="F4" s="8"/>
      <c r="I4" t="s">
        <v>71</v>
      </c>
      <c r="J4" t="s">
        <v>72</v>
      </c>
    </row>
    <row r="5" spans="1:10">
      <c r="A5" s="9"/>
      <c r="B5" s="10"/>
      <c r="C5" s="11"/>
      <c r="D5" s="10"/>
      <c r="E5" s="11"/>
      <c r="F5" s="9"/>
      <c r="H5" s="16" t="s">
        <v>8</v>
      </c>
      <c r="I5" s="89">
        <f>-C8</f>
        <v>-6.0779246595765821</v>
      </c>
      <c r="J5" s="90">
        <f>+E8</f>
        <v>5.4865321538614458</v>
      </c>
    </row>
    <row r="6" spans="1:10">
      <c r="A6" s="12" t="s">
        <v>6</v>
      </c>
      <c r="B6" s="42">
        <f>+B34</f>
        <v>1977.7958453434053</v>
      </c>
      <c r="C6" s="14">
        <f>+B6*100/$F$27</f>
        <v>1.9679952291024752</v>
      </c>
      <c r="D6" s="42">
        <f>+D34</f>
        <v>1745.5546665341419</v>
      </c>
      <c r="E6" s="14">
        <f>+D6*100/$F$27</f>
        <v>1.7369048802305935</v>
      </c>
      <c r="F6" s="45">
        <f>SUM(B6+D6)</f>
        <v>3723.3505118775474</v>
      </c>
      <c r="H6" s="16" t="s">
        <v>9</v>
      </c>
      <c r="I6" s="89">
        <f t="shared" ref="I6:I22" si="0">-C9</f>
        <v>-4.9125335453732228</v>
      </c>
      <c r="J6" s="90">
        <f t="shared" ref="J6:J22" si="1">+E9</f>
        <v>4.2739290328993143</v>
      </c>
    </row>
    <row r="7" spans="1:10">
      <c r="A7" s="16" t="s">
        <v>7</v>
      </c>
      <c r="B7" s="42">
        <f>SUM(B35:B38)</f>
        <v>4130.3968790378685</v>
      </c>
      <c r="C7" s="14">
        <f t="shared" ref="C7:E25" si="2">+B7*100/$F$27</f>
        <v>4.1099294304741072</v>
      </c>
      <c r="D7" s="42">
        <f>SUM(D35:D38)</f>
        <v>3768.3004174535331</v>
      </c>
      <c r="E7" s="14">
        <f t="shared" si="2"/>
        <v>3.7496272736308516</v>
      </c>
      <c r="F7" s="45">
        <f t="shared" ref="F7:F22" si="3">SUM(B7+D7)</f>
        <v>7898.6972964914021</v>
      </c>
      <c r="H7" s="16" t="s">
        <v>10</v>
      </c>
      <c r="I7" s="89">
        <f t="shared" si="0"/>
        <v>-3.6949607394891166</v>
      </c>
      <c r="J7" s="90">
        <f t="shared" si="1"/>
        <v>4.4677467448563766</v>
      </c>
    </row>
    <row r="8" spans="1:10">
      <c r="A8" s="16" t="s">
        <v>8</v>
      </c>
      <c r="B8" s="42">
        <f>SUM(B6:B7)</f>
        <v>6108.1927243812734</v>
      </c>
      <c r="C8" s="14">
        <f t="shared" si="2"/>
        <v>6.0779246595765821</v>
      </c>
      <c r="D8" s="42">
        <f>SUM(D6:D7)</f>
        <v>5513.8550839876752</v>
      </c>
      <c r="E8" s="14">
        <f t="shared" si="2"/>
        <v>5.4865321538614458</v>
      </c>
      <c r="F8" s="45">
        <f t="shared" si="3"/>
        <v>11622.047808368949</v>
      </c>
      <c r="H8" s="16" t="s">
        <v>11</v>
      </c>
      <c r="I8" s="89">
        <f t="shared" si="0"/>
        <v>-3.2153861445184373</v>
      </c>
      <c r="J8" s="90">
        <f t="shared" si="1"/>
        <v>6.2344697346188251</v>
      </c>
    </row>
    <row r="9" spans="1:10">
      <c r="A9" s="16" t="s">
        <v>9</v>
      </c>
      <c r="B9" s="42">
        <f>SUM(B39:B43)</f>
        <v>4936.9979624291818</v>
      </c>
      <c r="C9" s="14">
        <f t="shared" si="2"/>
        <v>4.9125335453732228</v>
      </c>
      <c r="D9" s="42">
        <f>SUM(D39:D43)</f>
        <v>4295.2131994831525</v>
      </c>
      <c r="E9" s="14">
        <f t="shared" si="2"/>
        <v>4.2739290328993143</v>
      </c>
      <c r="F9" s="45">
        <f t="shared" si="3"/>
        <v>9232.2111619123352</v>
      </c>
      <c r="H9" s="16" t="s">
        <v>12</v>
      </c>
      <c r="I9" s="89">
        <f t="shared" si="0"/>
        <v>-2.541993837590697</v>
      </c>
      <c r="J9" s="90">
        <f t="shared" si="1"/>
        <v>5.5884106947619516</v>
      </c>
    </row>
    <row r="10" spans="1:10">
      <c r="A10" s="16" t="s">
        <v>10</v>
      </c>
      <c r="B10" s="42">
        <f>SUM(B44:B48)</f>
        <v>3713.3616439717721</v>
      </c>
      <c r="C10" s="14">
        <f t="shared" si="2"/>
        <v>3.6949607394891166</v>
      </c>
      <c r="D10" s="42">
        <f>SUM(D44:D48)</f>
        <v>4489.9961236457611</v>
      </c>
      <c r="E10" s="14">
        <f t="shared" si="2"/>
        <v>4.4677467448563766</v>
      </c>
      <c r="F10" s="45">
        <f t="shared" si="3"/>
        <v>8203.3577676175337</v>
      </c>
      <c r="H10" s="16" t="s">
        <v>13</v>
      </c>
      <c r="I10" s="89">
        <f t="shared" si="0"/>
        <v>-2.1593280985985484</v>
      </c>
      <c r="J10" s="90">
        <f t="shared" si="1"/>
        <v>4.5919888679057745</v>
      </c>
    </row>
    <row r="11" spans="1:10">
      <c r="A11" s="16" t="s">
        <v>11</v>
      </c>
      <c r="B11" s="42">
        <f>SUM(B49:B53)</f>
        <v>3231.3987675181393</v>
      </c>
      <c r="C11" s="14">
        <f t="shared" si="2"/>
        <v>3.2153861445184373</v>
      </c>
      <c r="D11" s="42">
        <f>SUM(D49:D53)</f>
        <v>6265.5173938972266</v>
      </c>
      <c r="E11" s="14">
        <f t="shared" si="2"/>
        <v>6.2344697346188251</v>
      </c>
      <c r="F11" s="45">
        <f t="shared" si="3"/>
        <v>9496.9161614153654</v>
      </c>
      <c r="H11" s="16" t="s">
        <v>14</v>
      </c>
      <c r="I11" s="89">
        <f t="shared" si="0"/>
        <v>-1.7766623596064006</v>
      </c>
      <c r="J11" s="90">
        <f t="shared" si="1"/>
        <v>3.7670211708577677</v>
      </c>
    </row>
    <row r="12" spans="1:10">
      <c r="A12" s="16" t="s">
        <v>12</v>
      </c>
      <c r="B12" s="42">
        <f>SUM(B54:B58)</f>
        <v>2554.6529669018987</v>
      </c>
      <c r="C12" s="14">
        <f t="shared" si="2"/>
        <v>2.541993837590697</v>
      </c>
      <c r="D12" s="42">
        <f>SUM(D54:D58)</f>
        <v>5616.2409800218666</v>
      </c>
      <c r="E12" s="14">
        <f t="shared" si="2"/>
        <v>5.5884106947619516</v>
      </c>
      <c r="F12" s="45">
        <f t="shared" si="3"/>
        <v>8170.8939469237648</v>
      </c>
      <c r="H12" s="16" t="s">
        <v>15</v>
      </c>
      <c r="I12" s="89">
        <f t="shared" si="0"/>
        <v>-1.580359805188351</v>
      </c>
      <c r="J12" s="90">
        <f t="shared" si="1"/>
        <v>3.5781731438226818</v>
      </c>
    </row>
    <row r="13" spans="1:10">
      <c r="A13" s="16" t="s">
        <v>13</v>
      </c>
      <c r="B13" s="42">
        <f>SUM(B59:B63)</f>
        <v>2170.0815525295693</v>
      </c>
      <c r="C13" s="14">
        <f t="shared" si="2"/>
        <v>2.1593280985985484</v>
      </c>
      <c r="D13" s="42">
        <f>SUM(D59:D63)</f>
        <v>4614.8569724679455</v>
      </c>
      <c r="E13" s="14">
        <f t="shared" si="2"/>
        <v>4.5919888679057745</v>
      </c>
      <c r="F13" s="45">
        <f t="shared" si="3"/>
        <v>6784.9385249975148</v>
      </c>
      <c r="H13" s="16" t="s">
        <v>16</v>
      </c>
      <c r="I13" s="89">
        <f t="shared" si="0"/>
        <v>-1.4238147301461088</v>
      </c>
      <c r="J13" s="90">
        <f t="shared" si="1"/>
        <v>3.1632044528376904</v>
      </c>
    </row>
    <row r="14" spans="1:10">
      <c r="A14" s="16" t="s">
        <v>14</v>
      </c>
      <c r="B14" s="42">
        <f>SUM(B64:B68)</f>
        <v>1785.5101381572406</v>
      </c>
      <c r="C14" s="14">
        <f t="shared" si="2"/>
        <v>1.7766623596064006</v>
      </c>
      <c r="D14" s="42">
        <f>SUM(D64:D68)</f>
        <v>3785.7809362886392</v>
      </c>
      <c r="E14" s="14">
        <f t="shared" si="2"/>
        <v>3.7670211708577677</v>
      </c>
      <c r="F14" s="45">
        <f t="shared" si="3"/>
        <v>5571.2910744458795</v>
      </c>
      <c r="H14" s="16" t="s">
        <v>17</v>
      </c>
      <c r="I14" s="89">
        <f t="shared" si="0"/>
        <v>-1.7468442500745454</v>
      </c>
      <c r="J14" s="90">
        <f t="shared" si="1"/>
        <v>3.5682337739787298</v>
      </c>
    </row>
    <row r="15" spans="1:10">
      <c r="A15" s="16" t="s">
        <v>15</v>
      </c>
      <c r="B15" s="42">
        <f>SUM(B69:B73)</f>
        <v>1588.2299970181889</v>
      </c>
      <c r="C15" s="14">
        <f t="shared" si="2"/>
        <v>1.580359805188351</v>
      </c>
      <c r="D15" s="42">
        <f>SUM(D69:D73)</f>
        <v>3595.9924460789189</v>
      </c>
      <c r="E15" s="14">
        <f t="shared" si="2"/>
        <v>3.5781731438226818</v>
      </c>
      <c r="F15" s="45">
        <f t="shared" si="3"/>
        <v>5184.2224430971073</v>
      </c>
      <c r="H15" s="16" t="s">
        <v>18</v>
      </c>
      <c r="I15" s="89">
        <f t="shared" si="0"/>
        <v>-1.9431468044925955</v>
      </c>
      <c r="J15" s="90">
        <f t="shared" si="1"/>
        <v>3.4191432263194512</v>
      </c>
    </row>
    <row r="16" spans="1:10">
      <c r="A16" s="16" t="s">
        <v>16</v>
      </c>
      <c r="B16" s="42">
        <f>SUM(B74:B78)</f>
        <v>1430.9053275022363</v>
      </c>
      <c r="C16" s="14">
        <f t="shared" si="2"/>
        <v>1.4238147301461088</v>
      </c>
      <c r="D16" s="42">
        <f>SUM(D74:D78)</f>
        <v>3178.957211012822</v>
      </c>
      <c r="E16" s="14">
        <f t="shared" si="2"/>
        <v>3.1632044528376904</v>
      </c>
      <c r="F16" s="45">
        <f t="shared" si="3"/>
        <v>4609.8625385150581</v>
      </c>
      <c r="H16" s="16" t="s">
        <v>19</v>
      </c>
      <c r="I16" s="89">
        <f t="shared" si="0"/>
        <v>-1.8238743663651726</v>
      </c>
      <c r="J16" s="90">
        <f t="shared" si="1"/>
        <v>3.2551436238942451</v>
      </c>
    </row>
    <row r="17" spans="1:10">
      <c r="A17" s="16" t="s">
        <v>17</v>
      </c>
      <c r="B17" s="42">
        <f>SUM(B79:B83)</f>
        <v>1755.5435344399166</v>
      </c>
      <c r="C17" s="14">
        <f t="shared" si="2"/>
        <v>1.7468442500745454</v>
      </c>
      <c r="D17" s="42">
        <f>SUM(D79:D83)</f>
        <v>3586.003578173144</v>
      </c>
      <c r="E17" s="14">
        <f t="shared" si="2"/>
        <v>3.5682337739787298</v>
      </c>
      <c r="F17" s="45">
        <f t="shared" si="3"/>
        <v>5341.5471126130606</v>
      </c>
      <c r="H17" s="16" t="s">
        <v>20</v>
      </c>
      <c r="I17" s="89">
        <f t="shared" si="0"/>
        <v>-1.6648444488619423</v>
      </c>
      <c r="J17" s="90">
        <f t="shared" si="1"/>
        <v>2.7382963920087464</v>
      </c>
    </row>
    <row r="18" spans="1:10">
      <c r="A18" s="16" t="s">
        <v>18</v>
      </c>
      <c r="B18" s="42">
        <f>SUM(B84:B88)</f>
        <v>1952.8236755789685</v>
      </c>
      <c r="C18" s="14">
        <f t="shared" si="2"/>
        <v>1.9431468044925955</v>
      </c>
      <c r="D18" s="42">
        <f>SUM(D84:D88)</f>
        <v>3436.1705595865224</v>
      </c>
      <c r="E18" s="14">
        <f t="shared" si="2"/>
        <v>3.4191432263194512</v>
      </c>
      <c r="F18" s="45">
        <f t="shared" si="3"/>
        <v>5388.9942351654909</v>
      </c>
      <c r="H18" s="16" t="s">
        <v>21</v>
      </c>
      <c r="I18" s="89">
        <f t="shared" si="0"/>
        <v>-1.3418149289335055</v>
      </c>
      <c r="J18" s="90">
        <f t="shared" si="1"/>
        <v>2.2363582148891763</v>
      </c>
    </row>
    <row r="19" spans="1:10">
      <c r="A19" s="16" t="s">
        <v>19</v>
      </c>
      <c r="B19" s="42">
        <f>SUM(B89:B93)</f>
        <v>1832.9572607096711</v>
      </c>
      <c r="C19" s="14">
        <f t="shared" si="2"/>
        <v>1.8238743663651726</v>
      </c>
      <c r="D19" s="42">
        <f>SUM(D89:D93)</f>
        <v>3271.3542391412384</v>
      </c>
      <c r="E19" s="14">
        <f t="shared" si="2"/>
        <v>3.2551436238942451</v>
      </c>
      <c r="F19" s="45">
        <f t="shared" si="3"/>
        <v>5104.31149985091</v>
      </c>
      <c r="H19" s="16" t="s">
        <v>22</v>
      </c>
      <c r="I19" s="89">
        <f t="shared" si="0"/>
        <v>-0.9964218268561772</v>
      </c>
      <c r="J19" s="90">
        <f t="shared" si="1"/>
        <v>1.8064804691382568</v>
      </c>
    </row>
    <row r="20" spans="1:10">
      <c r="A20" s="16" t="s">
        <v>20</v>
      </c>
      <c r="B20" s="42">
        <f>SUM(B94:B98)</f>
        <v>1673.1353742172746</v>
      </c>
      <c r="C20" s="14">
        <f t="shared" si="2"/>
        <v>1.6648444488619423</v>
      </c>
      <c r="D20" s="42">
        <f>SUM(D94:D98)</f>
        <v>2751.9331080409502</v>
      </c>
      <c r="E20" s="14">
        <f t="shared" si="2"/>
        <v>2.7382963920087464</v>
      </c>
      <c r="F20" s="45">
        <f t="shared" si="3"/>
        <v>4425.0684822582243</v>
      </c>
      <c r="H20" s="16" t="s">
        <v>23</v>
      </c>
      <c r="I20" s="89">
        <f t="shared" si="0"/>
        <v>-0.85975549150183894</v>
      </c>
      <c r="J20" s="90">
        <f t="shared" si="1"/>
        <v>1.5182387436636517</v>
      </c>
    </row>
    <row r="21" spans="1:10">
      <c r="A21" s="16" t="s">
        <v>21</v>
      </c>
      <c r="B21" s="42">
        <f>SUM(B99:B103)</f>
        <v>1348.4971672795944</v>
      </c>
      <c r="C21" s="14">
        <f t="shared" si="2"/>
        <v>1.3418149289335055</v>
      </c>
      <c r="D21" s="42">
        <f>SUM(D99:D103)</f>
        <v>2247.4952787993243</v>
      </c>
      <c r="E21" s="14">
        <f t="shared" si="2"/>
        <v>2.2363582148891763</v>
      </c>
      <c r="F21" s="45">
        <f t="shared" si="3"/>
        <v>3595.9924460789189</v>
      </c>
      <c r="H21" s="16" t="s">
        <v>24</v>
      </c>
      <c r="I21" s="89">
        <f t="shared" si="0"/>
        <v>-0.65599840970082501</v>
      </c>
      <c r="J21" s="90">
        <f t="shared" si="1"/>
        <v>0.85975549150183872</v>
      </c>
    </row>
    <row r="22" spans="1:10">
      <c r="A22" s="16" t="s">
        <v>22</v>
      </c>
      <c r="B22" s="42">
        <f>SUM(B104:B108)</f>
        <v>1001.384007553921</v>
      </c>
      <c r="C22" s="14">
        <f t="shared" si="2"/>
        <v>0.9964218268561772</v>
      </c>
      <c r="D22" s="42">
        <f>SUM(D104:D108)</f>
        <v>1815.4767418745653</v>
      </c>
      <c r="E22" s="14">
        <f t="shared" si="2"/>
        <v>1.8064804691382568</v>
      </c>
      <c r="F22" s="45">
        <f t="shared" si="3"/>
        <v>2816.8607494284861</v>
      </c>
      <c r="H22" s="16" t="s">
        <v>25</v>
      </c>
      <c r="I22" s="89">
        <f t="shared" si="0"/>
        <v>-0.37521121160918391</v>
      </c>
      <c r="J22" s="90">
        <f t="shared" si="1"/>
        <v>0.65599840970082501</v>
      </c>
    </row>
    <row r="23" spans="1:10">
      <c r="A23" s="16" t="s">
        <v>23</v>
      </c>
      <c r="B23" s="42">
        <f>SUM(B109:B113)</f>
        <v>864.03707384951804</v>
      </c>
      <c r="C23" s="14">
        <f t="shared" si="2"/>
        <v>0.85975549150183894</v>
      </c>
      <c r="D23" s="42">
        <f>SUM(D109:D113)</f>
        <v>1525.7995726070967</v>
      </c>
      <c r="E23" s="14">
        <f t="shared" si="2"/>
        <v>1.5182387436636517</v>
      </c>
      <c r="F23" s="45">
        <f>SUM(B23+D23)</f>
        <v>2389.8366464566147</v>
      </c>
    </row>
    <row r="24" spans="1:10">
      <c r="A24" s="16" t="s">
        <v>24</v>
      </c>
      <c r="B24" s="42">
        <f>SUM(B114:B118)</f>
        <v>659.26528178113506</v>
      </c>
      <c r="C24" s="14">
        <f t="shared" si="2"/>
        <v>0.65599840970082501</v>
      </c>
      <c r="D24" s="42">
        <f>SUM(D114:D118)</f>
        <v>864.03707384951792</v>
      </c>
      <c r="E24" s="14">
        <f t="shared" si="2"/>
        <v>0.85975549150183872</v>
      </c>
      <c r="F24" s="45">
        <f>SUM(B24+D24)</f>
        <v>1523.302355630653</v>
      </c>
    </row>
    <row r="25" spans="1:10">
      <c r="A25" s="16" t="s">
        <v>25</v>
      </c>
      <c r="B25" s="42">
        <f>SUM(B119:B149)</f>
        <v>377.07976344299766</v>
      </c>
      <c r="C25" s="14">
        <f t="shared" si="2"/>
        <v>0.37521121160918391</v>
      </c>
      <c r="D25" s="42">
        <f>SUM(D119:D149)</f>
        <v>659.26528178113517</v>
      </c>
      <c r="E25" s="14">
        <f t="shared" si="2"/>
        <v>0.65599840970082501</v>
      </c>
      <c r="F25" s="45">
        <f>SUM(B25+D25)</f>
        <v>1036.3450452241327</v>
      </c>
    </row>
    <row r="26" spans="1:10">
      <c r="A26" s="16"/>
      <c r="B26" s="43"/>
      <c r="C26" s="14" t="s">
        <v>26</v>
      </c>
      <c r="D26" s="43"/>
      <c r="E26" s="14" t="s">
        <v>26</v>
      </c>
      <c r="F26" s="46"/>
      <c r="H26" s="22" t="s">
        <v>26</v>
      </c>
    </row>
    <row r="27" spans="1:10" ht="13.5" thickBot="1">
      <c r="A27" s="17" t="s">
        <v>3</v>
      </c>
      <c r="B27" s="44">
        <f>SUM(B8:B25)</f>
        <v>38984.0542192625</v>
      </c>
      <c r="C27" s="21">
        <f>+B27/F27</f>
        <v>0.38790875658483254</v>
      </c>
      <c r="D27" s="44">
        <f>SUM(D8:D25)</f>
        <v>61513.9457807375</v>
      </c>
      <c r="E27" s="21">
        <f>+D27/F27</f>
        <v>0.61209124341516752</v>
      </c>
      <c r="F27" s="47">
        <f>SUM(B27+D27)</f>
        <v>100498</v>
      </c>
      <c r="H27" s="22" t="s">
        <v>26</v>
      </c>
      <c r="I27" t="s">
        <v>26</v>
      </c>
      <c r="J27" s="22" t="s">
        <v>26</v>
      </c>
    </row>
    <row r="28" spans="1:10">
      <c r="F28" s="22" t="s">
        <v>26</v>
      </c>
      <c r="H28" s="22">
        <f>SUM(B27+D27)</f>
        <v>100498</v>
      </c>
      <c r="I28" t="s">
        <v>26</v>
      </c>
      <c r="J28" s="22" t="s">
        <v>59</v>
      </c>
    </row>
    <row r="29" spans="1:10">
      <c r="A29" s="110" t="s">
        <v>85</v>
      </c>
      <c r="B29" s="110"/>
      <c r="C29" s="110"/>
      <c r="D29" s="110"/>
      <c r="E29" s="110"/>
      <c r="F29" s="110"/>
      <c r="H29" s="22" t="s">
        <v>26</v>
      </c>
      <c r="I29" t="s">
        <v>26</v>
      </c>
      <c r="J29" s="22" t="s">
        <v>26</v>
      </c>
    </row>
    <row r="30" spans="1:10" ht="13.5" thickBot="1">
      <c r="A30" s="111" t="s">
        <v>60</v>
      </c>
      <c r="B30" s="111"/>
      <c r="C30" s="111"/>
      <c r="D30" s="111"/>
      <c r="E30" s="111"/>
      <c r="F30" s="111"/>
      <c r="H30" t="s">
        <v>26</v>
      </c>
      <c r="J30" t="s">
        <v>26</v>
      </c>
    </row>
    <row r="31" spans="1:10" ht="13.5" thickBot="1">
      <c r="A31" s="2" t="s">
        <v>0</v>
      </c>
      <c r="B31" s="3" t="s">
        <v>1</v>
      </c>
      <c r="C31" s="4"/>
      <c r="D31" s="3" t="s">
        <v>2</v>
      </c>
      <c r="E31" s="4"/>
      <c r="F31" s="5" t="s">
        <v>3</v>
      </c>
      <c r="H31" t="s">
        <v>26</v>
      </c>
    </row>
    <row r="32" spans="1:10" ht="13.5" thickBot="1">
      <c r="A32" s="6"/>
      <c r="B32" s="3" t="s">
        <v>4</v>
      </c>
      <c r="C32" s="4" t="s">
        <v>5</v>
      </c>
      <c r="D32" s="3" t="s">
        <v>4</v>
      </c>
      <c r="E32" s="7" t="s">
        <v>5</v>
      </c>
      <c r="F32" s="8"/>
      <c r="H32" s="22" t="s">
        <v>26</v>
      </c>
    </row>
    <row r="33" spans="1:9">
      <c r="A33" s="9"/>
      <c r="B33" s="10"/>
      <c r="C33" s="11"/>
      <c r="D33" s="10"/>
      <c r="E33" s="11"/>
      <c r="F33" s="11"/>
    </row>
    <row r="34" spans="1:9">
      <c r="A34" s="12" t="s">
        <v>6</v>
      </c>
      <c r="B34" s="13">
        <f>+C34*$F$151</f>
        <v>1977.7958453434053</v>
      </c>
      <c r="C34" s="109">
        <v>1.967995229102475E-2</v>
      </c>
      <c r="D34" s="13">
        <f>+E34*$F$151</f>
        <v>1745.5546665341419</v>
      </c>
      <c r="E34" s="64">
        <v>1.7369048802305935E-2</v>
      </c>
      <c r="F34" s="88">
        <f>SUM(B34+D34)</f>
        <v>3723.3505118775474</v>
      </c>
      <c r="G34" t="s">
        <v>26</v>
      </c>
      <c r="H34" s="107" t="s">
        <v>26</v>
      </c>
      <c r="I34" s="61" t="s">
        <v>26</v>
      </c>
    </row>
    <row r="35" spans="1:9">
      <c r="A35" s="20">
        <v>1</v>
      </c>
      <c r="B35" s="13">
        <f t="shared" ref="B35:B98" si="4">+C35*$F$151</f>
        <v>1296.0556107742768</v>
      </c>
      <c r="C35" s="61">
        <v>1.2896332372527582E-2</v>
      </c>
      <c r="D35" s="13">
        <f t="shared" ref="D35:D98" si="5">+E35*$F$151</f>
        <v>1096.2782526587814</v>
      </c>
      <c r="E35" s="64">
        <v>1.0908458403737203E-2</v>
      </c>
      <c r="F35" s="88">
        <f t="shared" ref="F35:F98" si="6">SUM(B35+D35)</f>
        <v>2392.3338634330585</v>
      </c>
      <c r="G35" t="s">
        <v>26</v>
      </c>
      <c r="H35" s="59"/>
      <c r="I35" t="s">
        <v>26</v>
      </c>
    </row>
    <row r="36" spans="1:9">
      <c r="A36" s="20">
        <v>2</v>
      </c>
      <c r="B36" s="13">
        <f t="shared" si="4"/>
        <v>968.92018686015297</v>
      </c>
      <c r="C36" s="61">
        <v>9.6411887486333361E-3</v>
      </c>
      <c r="D36" s="13">
        <f t="shared" si="5"/>
        <v>896.50089454328588</v>
      </c>
      <c r="E36" s="64">
        <v>8.9205844349468238E-3</v>
      </c>
      <c r="F36" s="88">
        <f t="shared" si="6"/>
        <v>1865.4210814034388</v>
      </c>
      <c r="G36" s="22" t="s">
        <v>26</v>
      </c>
      <c r="H36" s="59"/>
    </row>
    <row r="37" spans="1:9">
      <c r="A37" s="20">
        <v>3</v>
      </c>
      <c r="B37" s="13">
        <f t="shared" si="4"/>
        <v>953.93688500149085</v>
      </c>
      <c r="C37" s="61">
        <v>9.4920982009740577E-3</v>
      </c>
      <c r="D37" s="13">
        <f t="shared" si="5"/>
        <v>966.42296988370936</v>
      </c>
      <c r="E37" s="64">
        <v>9.6163403240234566E-3</v>
      </c>
      <c r="F37" s="88">
        <f t="shared" si="6"/>
        <v>1920.3598548852001</v>
      </c>
      <c r="H37" s="59"/>
    </row>
    <row r="38" spans="1:9">
      <c r="A38" s="20">
        <v>4</v>
      </c>
      <c r="B38" s="13">
        <f t="shared" si="4"/>
        <v>911.48419640194811</v>
      </c>
      <c r="C38" s="61">
        <v>9.0696749826061022E-3</v>
      </c>
      <c r="D38" s="13">
        <f t="shared" si="5"/>
        <v>809.09830036775668</v>
      </c>
      <c r="E38" s="64">
        <v>8.0508895736010333E-3</v>
      </c>
      <c r="F38" s="88">
        <f t="shared" si="6"/>
        <v>1720.5824967697049</v>
      </c>
      <c r="H38" s="59"/>
    </row>
    <row r="39" spans="1:9">
      <c r="A39" s="20">
        <v>5</v>
      </c>
      <c r="B39" s="13">
        <f t="shared" si="4"/>
        <v>1073.8032998707884</v>
      </c>
      <c r="C39" s="61">
        <v>1.0684822582248286E-2</v>
      </c>
      <c r="D39" s="13">
        <f t="shared" si="5"/>
        <v>871.5287247788491</v>
      </c>
      <c r="E39" s="64">
        <v>8.6721001888480278E-3</v>
      </c>
      <c r="F39" s="88">
        <f t="shared" si="6"/>
        <v>1945.3320246496373</v>
      </c>
      <c r="H39" s="59"/>
    </row>
    <row r="40" spans="1:9">
      <c r="A40" s="20">
        <v>6</v>
      </c>
      <c r="B40" s="13">
        <f t="shared" si="4"/>
        <v>946.44523407215991</v>
      </c>
      <c r="C40" s="61">
        <v>9.4175529271444194E-3</v>
      </c>
      <c r="D40" s="13">
        <f t="shared" si="5"/>
        <v>774.137262697545</v>
      </c>
      <c r="E40" s="64">
        <v>7.7030116290627178E-3</v>
      </c>
      <c r="F40" s="88">
        <f t="shared" si="6"/>
        <v>1720.5824967697049</v>
      </c>
      <c r="H40" s="59"/>
    </row>
    <row r="41" spans="1:9">
      <c r="A41" s="20">
        <v>7</v>
      </c>
      <c r="B41" s="13">
        <f t="shared" si="4"/>
        <v>953.93688500149085</v>
      </c>
      <c r="C41" s="61">
        <v>9.4920982009740577E-3</v>
      </c>
      <c r="D41" s="13">
        <f t="shared" si="5"/>
        <v>918.97584733127917</v>
      </c>
      <c r="E41" s="64">
        <v>9.1442202564357422E-3</v>
      </c>
      <c r="F41" s="88">
        <f t="shared" si="6"/>
        <v>1872.91273233277</v>
      </c>
    </row>
    <row r="42" spans="1:9">
      <c r="A42" s="20">
        <v>8</v>
      </c>
      <c r="B42" s="13">
        <f t="shared" si="4"/>
        <v>1031.3506112712455</v>
      </c>
      <c r="C42" s="61">
        <v>1.0262399363880331E-2</v>
      </c>
      <c r="D42" s="13">
        <f t="shared" si="5"/>
        <v>836.5676871086373</v>
      </c>
      <c r="E42" s="64">
        <v>8.3242222443097105E-3</v>
      </c>
      <c r="F42" s="88">
        <f t="shared" si="6"/>
        <v>1867.9182983798828</v>
      </c>
    </row>
    <row r="43" spans="1:9">
      <c r="A43" s="20">
        <v>9</v>
      </c>
      <c r="B43" s="13">
        <f t="shared" si="4"/>
        <v>931.46193221349768</v>
      </c>
      <c r="C43" s="61">
        <v>9.2684623794851411E-3</v>
      </c>
      <c r="D43" s="13">
        <f t="shared" si="5"/>
        <v>894.00367756684227</v>
      </c>
      <c r="E43" s="64">
        <v>8.8957360103369444E-3</v>
      </c>
      <c r="F43" s="88">
        <f t="shared" si="6"/>
        <v>1825.4656097803399</v>
      </c>
    </row>
    <row r="44" spans="1:9">
      <c r="A44" s="20">
        <v>10</v>
      </c>
      <c r="B44" s="13">
        <f t="shared" si="4"/>
        <v>811.59551734420029</v>
      </c>
      <c r="C44" s="61">
        <v>8.0757379982109127E-3</v>
      </c>
      <c r="D44" s="13">
        <f t="shared" si="5"/>
        <v>918.97584733127917</v>
      </c>
      <c r="E44" s="64">
        <v>9.1442202564357422E-3</v>
      </c>
      <c r="F44" s="88">
        <f t="shared" si="6"/>
        <v>1730.5713646754793</v>
      </c>
    </row>
    <row r="45" spans="1:9">
      <c r="A45" s="20">
        <v>11</v>
      </c>
      <c r="B45" s="13">
        <f t="shared" si="4"/>
        <v>744.17065898022065</v>
      </c>
      <c r="C45" s="61">
        <v>7.4048305337441602E-3</v>
      </c>
      <c r="D45" s="13">
        <f t="shared" si="5"/>
        <v>993.89235662458998</v>
      </c>
      <c r="E45" s="64">
        <v>9.8896729947321339E-3</v>
      </c>
      <c r="F45" s="88">
        <f t="shared" si="6"/>
        <v>1738.0630156048105</v>
      </c>
    </row>
    <row r="46" spans="1:9">
      <c r="A46" s="20">
        <v>12</v>
      </c>
      <c r="B46" s="13">
        <f t="shared" si="4"/>
        <v>794.11499850909445</v>
      </c>
      <c r="C46" s="61">
        <v>7.901799025941755E-3</v>
      </c>
      <c r="D46" s="13">
        <f t="shared" si="5"/>
        <v>856.54542292018698</v>
      </c>
      <c r="E46" s="64">
        <v>8.5230096411887495E-3</v>
      </c>
      <c r="F46" s="88">
        <f t="shared" si="6"/>
        <v>1650.6604214292815</v>
      </c>
    </row>
    <row r="47" spans="1:9">
      <c r="A47" s="20">
        <v>13</v>
      </c>
      <c r="B47" s="13">
        <f t="shared" si="4"/>
        <v>699.22075340423419</v>
      </c>
      <c r="C47" s="61">
        <v>6.9575588907663253E-3</v>
      </c>
      <c r="D47" s="13">
        <f t="shared" si="5"/>
        <v>789.12056455620711</v>
      </c>
      <c r="E47" s="64">
        <v>7.8521021767219961E-3</v>
      </c>
      <c r="F47" s="88">
        <f t="shared" si="6"/>
        <v>1488.3413179604413</v>
      </c>
    </row>
    <row r="48" spans="1:9">
      <c r="A48" s="20">
        <v>14</v>
      </c>
      <c r="B48" s="13">
        <f t="shared" si="4"/>
        <v>664.25971573402239</v>
      </c>
      <c r="C48" s="61">
        <v>6.6096809462280089E-3</v>
      </c>
      <c r="D48" s="13">
        <f t="shared" si="5"/>
        <v>931.46193221349768</v>
      </c>
      <c r="E48" s="64">
        <v>9.2684623794851411E-3</v>
      </c>
      <c r="F48" s="88">
        <f t="shared" si="6"/>
        <v>1595.7216479475201</v>
      </c>
    </row>
    <row r="49" spans="1:6">
      <c r="A49" s="20">
        <v>15</v>
      </c>
      <c r="B49" s="13">
        <f t="shared" si="4"/>
        <v>559.37660272338735</v>
      </c>
      <c r="C49" s="61">
        <v>5.5660471126130606E-3</v>
      </c>
      <c r="D49" s="13">
        <f t="shared" si="5"/>
        <v>1051.3283470827948</v>
      </c>
      <c r="E49" s="64">
        <v>1.0461186760759368E-2</v>
      </c>
      <c r="F49" s="88">
        <f t="shared" si="6"/>
        <v>1610.7049498061822</v>
      </c>
    </row>
    <row r="50" spans="1:6">
      <c r="A50" s="20">
        <v>16</v>
      </c>
      <c r="B50" s="13">
        <f t="shared" si="4"/>
        <v>596.83485737004276</v>
      </c>
      <c r="C50" s="61">
        <v>5.9387734817612564E-3</v>
      </c>
      <c r="D50" s="13">
        <f t="shared" si="5"/>
        <v>1123.7476393996621</v>
      </c>
      <c r="E50" s="64">
        <v>1.118179107444588E-2</v>
      </c>
      <c r="F50" s="88">
        <f t="shared" si="6"/>
        <v>1720.5824967697049</v>
      </c>
    </row>
    <row r="51" spans="1:6">
      <c r="A51" s="20">
        <v>17</v>
      </c>
      <c r="B51" s="13">
        <f t="shared" si="4"/>
        <v>649.27641387536028</v>
      </c>
      <c r="C51" s="61">
        <v>6.4605903985687305E-3</v>
      </c>
      <c r="D51" s="13">
        <f t="shared" si="5"/>
        <v>1178.6864128814234</v>
      </c>
      <c r="E51" s="64">
        <v>1.1728456415863234E-2</v>
      </c>
      <c r="F51" s="88">
        <f t="shared" si="6"/>
        <v>1827.9628267567837</v>
      </c>
    </row>
    <row r="52" spans="1:6">
      <c r="A52" s="20">
        <v>18</v>
      </c>
      <c r="B52" s="13">
        <f t="shared" si="4"/>
        <v>799.10943246198201</v>
      </c>
      <c r="C52" s="61">
        <v>7.9514958751615156E-3</v>
      </c>
      <c r="D52" s="13">
        <f t="shared" si="5"/>
        <v>1658.1520723586125</v>
      </c>
      <c r="E52" s="64">
        <v>1.6499353940960144E-2</v>
      </c>
      <c r="F52" s="88">
        <f t="shared" si="6"/>
        <v>2457.2615048205944</v>
      </c>
    </row>
    <row r="53" spans="1:6">
      <c r="A53" s="20">
        <v>19</v>
      </c>
      <c r="B53" s="13">
        <f t="shared" si="4"/>
        <v>626.8014610873671</v>
      </c>
      <c r="C53" s="61">
        <v>6.236954577079813E-3</v>
      </c>
      <c r="D53" s="13">
        <f t="shared" si="5"/>
        <v>1253.6029221747342</v>
      </c>
      <c r="E53" s="64">
        <v>1.2473909154159626E-2</v>
      </c>
      <c r="F53" s="88">
        <f t="shared" si="6"/>
        <v>1880.4043832621014</v>
      </c>
    </row>
    <row r="54" spans="1:6">
      <c r="A54" s="20">
        <v>20</v>
      </c>
      <c r="B54" s="13">
        <f t="shared" si="4"/>
        <v>499.44339528873866</v>
      </c>
      <c r="C54" s="61">
        <v>4.9696849219759464E-3</v>
      </c>
      <c r="D54" s="13">
        <f t="shared" si="5"/>
        <v>1326.0222144916013</v>
      </c>
      <c r="E54" s="64">
        <v>1.3194513467846138E-2</v>
      </c>
      <c r="F54" s="88">
        <f t="shared" si="6"/>
        <v>1825.4656097803399</v>
      </c>
    </row>
    <row r="55" spans="1:6">
      <c r="A55" s="20">
        <v>21</v>
      </c>
      <c r="B55" s="13">
        <f t="shared" si="4"/>
        <v>626.8014610873671</v>
      </c>
      <c r="C55" s="61">
        <v>6.236954577079813E-3</v>
      </c>
      <c r="D55" s="13">
        <f t="shared" si="5"/>
        <v>1126.2448563761056</v>
      </c>
      <c r="E55" s="64">
        <v>1.1206639499055759E-2</v>
      </c>
      <c r="F55" s="88">
        <f t="shared" si="6"/>
        <v>1753.0463174634729</v>
      </c>
    </row>
    <row r="56" spans="1:6">
      <c r="A56" s="20">
        <v>22</v>
      </c>
      <c r="B56" s="13">
        <f t="shared" si="4"/>
        <v>536.90164993539418</v>
      </c>
      <c r="C56" s="61">
        <v>5.3424112911241431E-3</v>
      </c>
      <c r="D56" s="13">
        <f t="shared" si="5"/>
        <v>1138.7309412583243</v>
      </c>
      <c r="E56" s="64">
        <v>1.1330881622105158E-2</v>
      </c>
      <c r="F56" s="88">
        <f t="shared" si="6"/>
        <v>1675.6325911937183</v>
      </c>
    </row>
    <row r="57" spans="1:6">
      <c r="A57" s="20">
        <v>23</v>
      </c>
      <c r="B57" s="13">
        <f t="shared" si="4"/>
        <v>434.51575390120263</v>
      </c>
      <c r="C57" s="61">
        <v>4.3236258821190733E-3</v>
      </c>
      <c r="D57" s="13">
        <f t="shared" si="5"/>
        <v>1078.7977338236756</v>
      </c>
      <c r="E57" s="64">
        <v>1.0734519431468045E-2</v>
      </c>
      <c r="F57" s="88">
        <f t="shared" si="6"/>
        <v>1513.3134877248781</v>
      </c>
    </row>
    <row r="58" spans="1:6">
      <c r="A58" s="20">
        <v>24</v>
      </c>
      <c r="B58" s="13">
        <f t="shared" si="4"/>
        <v>456.99070668919597</v>
      </c>
      <c r="C58" s="61">
        <v>4.5472617036079917E-3</v>
      </c>
      <c r="D58" s="13">
        <f t="shared" si="5"/>
        <v>946.44523407215991</v>
      </c>
      <c r="E58" s="64">
        <v>9.4175529271444194E-3</v>
      </c>
      <c r="F58" s="88">
        <f t="shared" si="6"/>
        <v>1403.4359407613558</v>
      </c>
    </row>
    <row r="59" spans="1:6">
      <c r="A59" s="20">
        <v>25</v>
      </c>
      <c r="B59" s="13">
        <f t="shared" si="4"/>
        <v>504.43782924162605</v>
      </c>
      <c r="C59" s="61">
        <v>5.0193817711957061E-3</v>
      </c>
      <c r="D59" s="13">
        <f t="shared" si="5"/>
        <v>998.88679057747731</v>
      </c>
      <c r="E59" s="64">
        <v>9.9393698439518927E-3</v>
      </c>
      <c r="F59" s="88">
        <f t="shared" si="6"/>
        <v>1503.3246198191034</v>
      </c>
    </row>
    <row r="60" spans="1:6">
      <c r="A60" s="20">
        <v>26</v>
      </c>
      <c r="B60" s="13">
        <f t="shared" si="4"/>
        <v>437.01297087764635</v>
      </c>
      <c r="C60" s="61">
        <v>4.3484743067289536E-3</v>
      </c>
      <c r="D60" s="13">
        <f t="shared" si="5"/>
        <v>906.48976244906078</v>
      </c>
      <c r="E60" s="64">
        <v>9.0199781333863433E-3</v>
      </c>
      <c r="F60" s="88">
        <f t="shared" si="6"/>
        <v>1343.5027333267071</v>
      </c>
    </row>
    <row r="61" spans="1:6">
      <c r="A61" s="20">
        <v>27</v>
      </c>
      <c r="B61" s="13">
        <f t="shared" si="4"/>
        <v>397.05749925454722</v>
      </c>
      <c r="C61" s="61">
        <v>3.9508995129708775E-3</v>
      </c>
      <c r="D61" s="13">
        <f t="shared" si="5"/>
        <v>851.55098896729942</v>
      </c>
      <c r="E61" s="64">
        <v>8.4733127919689889E-3</v>
      </c>
      <c r="F61" s="88">
        <f t="shared" si="6"/>
        <v>1248.6084882218465</v>
      </c>
    </row>
    <row r="62" spans="1:6">
      <c r="A62" s="20">
        <v>28</v>
      </c>
      <c r="B62" s="13">
        <f t="shared" si="4"/>
        <v>437.01297087764635</v>
      </c>
      <c r="C62" s="61">
        <v>4.3484743067289536E-3</v>
      </c>
      <c r="D62" s="13">
        <f t="shared" si="5"/>
        <v>923.9702812841665</v>
      </c>
      <c r="E62" s="64">
        <v>9.1939171056555011E-3</v>
      </c>
      <c r="F62" s="88">
        <f t="shared" si="6"/>
        <v>1360.9832521618127</v>
      </c>
    </row>
    <row r="63" spans="1:6">
      <c r="A63" s="20">
        <v>29</v>
      </c>
      <c r="B63" s="13">
        <f t="shared" si="4"/>
        <v>394.56028227810356</v>
      </c>
      <c r="C63" s="61">
        <v>3.9260510883609981E-3</v>
      </c>
      <c r="D63" s="13">
        <f t="shared" si="5"/>
        <v>933.9591491899414</v>
      </c>
      <c r="E63" s="64">
        <v>9.2933108040950205E-3</v>
      </c>
      <c r="F63" s="88">
        <f t="shared" si="6"/>
        <v>1328.519431468045</v>
      </c>
    </row>
    <row r="64" spans="1:6">
      <c r="A64" s="20">
        <v>30</v>
      </c>
      <c r="B64" s="13">
        <f t="shared" si="4"/>
        <v>334.62707484345492</v>
      </c>
      <c r="C64" s="61">
        <v>3.3296888977238843E-3</v>
      </c>
      <c r="D64" s="13">
        <f t="shared" si="5"/>
        <v>879.02037570818004</v>
      </c>
      <c r="E64" s="64">
        <v>8.7466454626776661E-3</v>
      </c>
      <c r="F64" s="88">
        <f t="shared" si="6"/>
        <v>1213.6474505516348</v>
      </c>
    </row>
    <row r="65" spans="1:6">
      <c r="A65" s="20">
        <v>31</v>
      </c>
      <c r="B65" s="13">
        <f t="shared" si="4"/>
        <v>387.0686313487725</v>
      </c>
      <c r="C65" s="61">
        <v>3.8515058145313589E-3</v>
      </c>
      <c r="D65" s="13">
        <f t="shared" si="5"/>
        <v>744.17065898022065</v>
      </c>
      <c r="E65" s="64">
        <v>7.4048305337441602E-3</v>
      </c>
      <c r="F65" s="88">
        <f t="shared" si="6"/>
        <v>1131.2392903289931</v>
      </c>
    </row>
    <row r="66" spans="1:6">
      <c r="A66" s="20">
        <v>32</v>
      </c>
      <c r="B66" s="13">
        <f t="shared" si="4"/>
        <v>387.0686313487725</v>
      </c>
      <c r="C66" s="61">
        <v>3.8515058145313589E-3</v>
      </c>
      <c r="D66" s="13">
        <f t="shared" si="5"/>
        <v>661.76249875757878</v>
      </c>
      <c r="E66" s="64">
        <v>6.5848325216181294E-3</v>
      </c>
      <c r="F66" s="88">
        <f t="shared" si="6"/>
        <v>1048.8311301063513</v>
      </c>
    </row>
    <row r="67" spans="1:6">
      <c r="A67" s="20">
        <v>33</v>
      </c>
      <c r="B67" s="13">
        <f t="shared" si="4"/>
        <v>367.09089553722293</v>
      </c>
      <c r="C67" s="61">
        <v>3.6527184176523208E-3</v>
      </c>
      <c r="D67" s="13">
        <f t="shared" si="5"/>
        <v>766.64561176821394</v>
      </c>
      <c r="E67" s="64">
        <v>7.6284663552330786E-3</v>
      </c>
      <c r="F67" s="88">
        <f t="shared" si="6"/>
        <v>1133.7365073054368</v>
      </c>
    </row>
    <row r="68" spans="1:6">
      <c r="A68" s="20">
        <v>34</v>
      </c>
      <c r="B68" s="13">
        <f t="shared" si="4"/>
        <v>309.65490507901796</v>
      </c>
      <c r="C68" s="61">
        <v>3.0812046516250869E-3</v>
      </c>
      <c r="D68" s="13">
        <f t="shared" si="5"/>
        <v>734.18179107444587</v>
      </c>
      <c r="E68" s="64">
        <v>7.3054368353046416E-3</v>
      </c>
      <c r="F68" s="88">
        <f t="shared" si="6"/>
        <v>1043.8366961534639</v>
      </c>
    </row>
    <row r="69" spans="1:6">
      <c r="A69" s="20">
        <v>35</v>
      </c>
      <c r="B69" s="13">
        <f t="shared" si="4"/>
        <v>319.64377298479275</v>
      </c>
      <c r="C69" s="61">
        <v>3.180598350064606E-3</v>
      </c>
      <c r="D69" s="13">
        <f t="shared" si="5"/>
        <v>686.73466852201568</v>
      </c>
      <c r="E69" s="64">
        <v>6.8333167677169264E-3</v>
      </c>
      <c r="F69" s="88">
        <f t="shared" si="6"/>
        <v>1006.3784415068085</v>
      </c>
    </row>
    <row r="70" spans="1:6">
      <c r="A70" s="20">
        <v>36</v>
      </c>
      <c r="B70" s="13">
        <f t="shared" si="4"/>
        <v>339.62150879634231</v>
      </c>
      <c r="C70" s="61">
        <v>3.3793857469436436E-3</v>
      </c>
      <c r="D70" s="13">
        <f t="shared" si="5"/>
        <v>696.72353642779046</v>
      </c>
      <c r="E70" s="64">
        <v>6.9327104661564458E-3</v>
      </c>
      <c r="F70" s="88">
        <f t="shared" si="6"/>
        <v>1036.3450452241327</v>
      </c>
    </row>
    <row r="71" spans="1:6">
      <c r="A71" s="20">
        <v>37</v>
      </c>
      <c r="B71" s="13">
        <f t="shared" si="4"/>
        <v>279.68830136169368</v>
      </c>
      <c r="C71" s="61">
        <v>2.7830235563065303E-3</v>
      </c>
      <c r="D71" s="13">
        <f t="shared" si="5"/>
        <v>819.08716827353146</v>
      </c>
      <c r="E71" s="64">
        <v>8.1502832720405528E-3</v>
      </c>
      <c r="F71" s="88">
        <f t="shared" si="6"/>
        <v>1098.7754696352251</v>
      </c>
    </row>
    <row r="72" spans="1:6">
      <c r="A72" s="20">
        <v>38</v>
      </c>
      <c r="B72" s="13">
        <f t="shared" si="4"/>
        <v>284.68273531458107</v>
      </c>
      <c r="C72" s="61">
        <v>2.8327204055262896E-3</v>
      </c>
      <c r="D72" s="13">
        <f t="shared" si="5"/>
        <v>739.17622502733332</v>
      </c>
      <c r="E72" s="64">
        <v>7.3551336845244014E-3</v>
      </c>
      <c r="F72" s="88">
        <f t="shared" si="6"/>
        <v>1023.8589603419143</v>
      </c>
    </row>
    <row r="73" spans="1:6">
      <c r="A73" s="50">
        <v>39</v>
      </c>
      <c r="B73" s="13">
        <f t="shared" si="4"/>
        <v>364.59367856077921</v>
      </c>
      <c r="C73" s="61">
        <v>3.627869993042441E-3</v>
      </c>
      <c r="D73" s="13">
        <f t="shared" si="5"/>
        <v>654.27084782824772</v>
      </c>
      <c r="E73" s="64">
        <v>6.5102872477884903E-3</v>
      </c>
      <c r="F73" s="88">
        <f t="shared" si="6"/>
        <v>1018.8645263890269</v>
      </c>
    </row>
    <row r="74" spans="1:6">
      <c r="A74" s="20">
        <v>40</v>
      </c>
      <c r="B74" s="13">
        <f t="shared" si="4"/>
        <v>279.68830136169368</v>
      </c>
      <c r="C74" s="61">
        <v>2.7830235563065303E-3</v>
      </c>
      <c r="D74" s="13">
        <f t="shared" si="5"/>
        <v>646.77919689891667</v>
      </c>
      <c r="E74" s="64">
        <v>6.4357419739588511E-3</v>
      </c>
      <c r="F74" s="88">
        <f t="shared" si="6"/>
        <v>926.46749826061034</v>
      </c>
    </row>
    <row r="75" spans="1:6">
      <c r="A75" s="20">
        <v>41</v>
      </c>
      <c r="B75" s="13">
        <f t="shared" si="4"/>
        <v>309.65490507901796</v>
      </c>
      <c r="C75" s="61">
        <v>3.0812046516250869E-3</v>
      </c>
      <c r="D75" s="13">
        <f t="shared" si="5"/>
        <v>676.7458006162409</v>
      </c>
      <c r="E75" s="64">
        <v>6.7339230692774078E-3</v>
      </c>
      <c r="F75" s="88">
        <f t="shared" si="6"/>
        <v>986.40070569525892</v>
      </c>
    </row>
    <row r="76" spans="1:6">
      <c r="A76" s="20">
        <v>42</v>
      </c>
      <c r="B76" s="13">
        <f t="shared" si="4"/>
        <v>272.19665043236262</v>
      </c>
      <c r="C76" s="61">
        <v>2.7084782824768911E-3</v>
      </c>
      <c r="D76" s="13">
        <f t="shared" si="5"/>
        <v>696.72353642779046</v>
      </c>
      <c r="E76" s="64">
        <v>6.9327104661564458E-3</v>
      </c>
      <c r="F76" s="88">
        <f t="shared" si="6"/>
        <v>968.92018686015308</v>
      </c>
    </row>
    <row r="77" spans="1:6">
      <c r="A77" s="20">
        <v>43</v>
      </c>
      <c r="B77" s="13">
        <f t="shared" si="4"/>
        <v>259.71056555014411</v>
      </c>
      <c r="C77" s="61">
        <v>2.5842361594274922E-3</v>
      </c>
      <c r="D77" s="13">
        <f t="shared" si="5"/>
        <v>566.86825365271841</v>
      </c>
      <c r="E77" s="64">
        <v>5.6405923864426997E-3</v>
      </c>
      <c r="F77" s="88">
        <f t="shared" si="6"/>
        <v>826.57881920286252</v>
      </c>
    </row>
    <row r="78" spans="1:6">
      <c r="A78" s="20">
        <v>44</v>
      </c>
      <c r="B78" s="13">
        <f t="shared" si="4"/>
        <v>309.65490507901796</v>
      </c>
      <c r="C78" s="61">
        <v>3.0812046516250869E-3</v>
      </c>
      <c r="D78" s="13">
        <f t="shared" si="5"/>
        <v>591.84042341715531</v>
      </c>
      <c r="E78" s="64">
        <v>5.8890766325414966E-3</v>
      </c>
      <c r="F78" s="88">
        <f t="shared" si="6"/>
        <v>901.49532849617322</v>
      </c>
    </row>
    <row r="79" spans="1:6">
      <c r="A79" s="20">
        <v>45</v>
      </c>
      <c r="B79" s="13">
        <f t="shared" si="4"/>
        <v>337.12429181989864</v>
      </c>
      <c r="C79" s="61">
        <v>3.3545373223337642E-3</v>
      </c>
      <c r="D79" s="13">
        <f t="shared" si="5"/>
        <v>664.25971573402239</v>
      </c>
      <c r="E79" s="64">
        <v>6.6096809462280089E-3</v>
      </c>
      <c r="F79" s="88">
        <f t="shared" si="6"/>
        <v>1001.384007553921</v>
      </c>
    </row>
    <row r="80" spans="1:6">
      <c r="A80" s="20">
        <v>46</v>
      </c>
      <c r="B80" s="13">
        <f t="shared" si="4"/>
        <v>339.62150879634231</v>
      </c>
      <c r="C80" s="61">
        <v>3.3793857469436436E-3</v>
      </c>
      <c r="D80" s="13">
        <f t="shared" si="5"/>
        <v>731.68457409800226</v>
      </c>
      <c r="E80" s="64">
        <v>7.2805884106947622E-3</v>
      </c>
      <c r="F80" s="88">
        <f t="shared" si="6"/>
        <v>1071.3060828943446</v>
      </c>
    </row>
    <row r="81" spans="1:6">
      <c r="A81" s="20">
        <v>47</v>
      </c>
      <c r="B81" s="13">
        <f t="shared" si="4"/>
        <v>344.6159427492297</v>
      </c>
      <c r="C81" s="61">
        <v>3.4290825961634033E-3</v>
      </c>
      <c r="D81" s="13">
        <f t="shared" si="5"/>
        <v>729.18735712155842</v>
      </c>
      <c r="E81" s="64">
        <v>7.2557399860848819E-3</v>
      </c>
      <c r="F81" s="88">
        <f t="shared" si="6"/>
        <v>1073.8032998707881</v>
      </c>
    </row>
    <row r="82" spans="1:6">
      <c r="A82" s="20">
        <v>48</v>
      </c>
      <c r="B82" s="13">
        <f t="shared" si="4"/>
        <v>359.59924460789188</v>
      </c>
      <c r="C82" s="61">
        <v>3.5781731438226817E-3</v>
      </c>
      <c r="D82" s="13">
        <f t="shared" si="5"/>
        <v>781.62891362687606</v>
      </c>
      <c r="E82" s="64">
        <v>7.7775569028923569E-3</v>
      </c>
      <c r="F82" s="88">
        <f t="shared" si="6"/>
        <v>1141.228158234768</v>
      </c>
    </row>
    <row r="83" spans="1:6">
      <c r="A83" s="20">
        <v>49</v>
      </c>
      <c r="B83" s="13">
        <f t="shared" si="4"/>
        <v>374.58254646655399</v>
      </c>
      <c r="C83" s="61">
        <v>3.72726369148196E-3</v>
      </c>
      <c r="D83" s="13">
        <f t="shared" si="5"/>
        <v>679.24301759268462</v>
      </c>
      <c r="E83" s="64">
        <v>6.7587714938872872E-3</v>
      </c>
      <c r="F83" s="88">
        <f t="shared" si="6"/>
        <v>1053.8255640592386</v>
      </c>
    </row>
    <row r="84" spans="1:6">
      <c r="A84" s="20">
        <v>50</v>
      </c>
      <c r="B84" s="13">
        <f t="shared" si="4"/>
        <v>407.04636716032206</v>
      </c>
      <c r="C84" s="61">
        <v>4.0502932114103969E-3</v>
      </c>
      <c r="D84" s="13">
        <f t="shared" si="5"/>
        <v>691.72910247490313</v>
      </c>
      <c r="E84" s="64">
        <v>6.8830136169366861E-3</v>
      </c>
      <c r="F84" s="88">
        <f t="shared" si="6"/>
        <v>1098.7754696352251</v>
      </c>
    </row>
    <row r="85" spans="1:6">
      <c r="A85" s="20">
        <v>51</v>
      </c>
      <c r="B85" s="13">
        <f t="shared" si="4"/>
        <v>364.59367856077921</v>
      </c>
      <c r="C85" s="61">
        <v>3.627869993042441E-3</v>
      </c>
      <c r="D85" s="13">
        <f t="shared" si="5"/>
        <v>646.77919689891667</v>
      </c>
      <c r="E85" s="64">
        <v>6.4357419739588511E-3</v>
      </c>
      <c r="F85" s="88">
        <f t="shared" si="6"/>
        <v>1011.3728754596959</v>
      </c>
    </row>
    <row r="86" spans="1:6">
      <c r="A86" s="20">
        <v>52</v>
      </c>
      <c r="B86" s="13">
        <f t="shared" si="4"/>
        <v>429.52131994831529</v>
      </c>
      <c r="C86" s="61">
        <v>4.2739290328993144E-3</v>
      </c>
      <c r="D86" s="13">
        <f t="shared" si="5"/>
        <v>721.69570619222736</v>
      </c>
      <c r="E86" s="64">
        <v>7.1811947122552428E-3</v>
      </c>
      <c r="F86" s="88">
        <f t="shared" si="6"/>
        <v>1151.2170261405427</v>
      </c>
    </row>
    <row r="87" spans="1:6">
      <c r="A87" s="20">
        <v>53</v>
      </c>
      <c r="B87" s="13">
        <f t="shared" si="4"/>
        <v>399.554716230991</v>
      </c>
      <c r="C87" s="61">
        <v>3.9757479375807578E-3</v>
      </c>
      <c r="D87" s="13">
        <f t="shared" si="5"/>
        <v>706.71240433356525</v>
      </c>
      <c r="E87" s="64">
        <v>7.0321041645959644E-3</v>
      </c>
      <c r="F87" s="88">
        <f t="shared" si="6"/>
        <v>1106.2671205645563</v>
      </c>
    </row>
    <row r="88" spans="1:6">
      <c r="A88" s="20">
        <v>54</v>
      </c>
      <c r="B88" s="13">
        <f t="shared" si="4"/>
        <v>352.10759367856076</v>
      </c>
      <c r="C88" s="61">
        <v>3.5036278699930425E-3</v>
      </c>
      <c r="D88" s="13">
        <f t="shared" si="5"/>
        <v>669.25414968690984</v>
      </c>
      <c r="E88" s="64">
        <v>6.6593777954477686E-3</v>
      </c>
      <c r="F88" s="88">
        <f t="shared" si="6"/>
        <v>1021.3617433654706</v>
      </c>
    </row>
    <row r="89" spans="1:6">
      <c r="A89" s="20">
        <v>55</v>
      </c>
      <c r="B89" s="13">
        <f t="shared" si="4"/>
        <v>392.06306530165989</v>
      </c>
      <c r="C89" s="61">
        <v>3.9012026637511182E-3</v>
      </c>
      <c r="D89" s="13">
        <f t="shared" si="5"/>
        <v>719.19848921578375</v>
      </c>
      <c r="E89" s="64">
        <v>7.1563462876453633E-3</v>
      </c>
      <c r="F89" s="88">
        <f t="shared" si="6"/>
        <v>1111.2615545174435</v>
      </c>
    </row>
    <row r="90" spans="1:6">
      <c r="A90" s="20">
        <v>56</v>
      </c>
      <c r="B90" s="13">
        <f t="shared" si="4"/>
        <v>357.10202763144815</v>
      </c>
      <c r="C90" s="61">
        <v>3.5533247192128018E-3</v>
      </c>
      <c r="D90" s="13">
        <f t="shared" si="5"/>
        <v>636.79032899314188</v>
      </c>
      <c r="E90" s="64">
        <v>6.3363482755193325E-3</v>
      </c>
      <c r="F90" s="88">
        <f t="shared" si="6"/>
        <v>993.89235662459009</v>
      </c>
    </row>
    <row r="91" spans="1:6">
      <c r="A91" s="20">
        <v>57</v>
      </c>
      <c r="B91" s="13">
        <f t="shared" si="4"/>
        <v>322.14098996123647</v>
      </c>
      <c r="C91" s="61">
        <v>3.2054467746744858E-3</v>
      </c>
      <c r="D91" s="13">
        <f t="shared" si="5"/>
        <v>656.76806480469133</v>
      </c>
      <c r="E91" s="64">
        <v>6.5351356723983697E-3</v>
      </c>
      <c r="F91" s="88">
        <f t="shared" si="6"/>
        <v>978.90905476592775</v>
      </c>
    </row>
    <row r="92" spans="1:6">
      <c r="A92" s="20">
        <v>58</v>
      </c>
      <c r="B92" s="13">
        <f t="shared" si="4"/>
        <v>384.57141437232877</v>
      </c>
      <c r="C92" s="61">
        <v>3.826657389921479E-3</v>
      </c>
      <c r="D92" s="13">
        <f t="shared" si="5"/>
        <v>641.78476294602922</v>
      </c>
      <c r="E92" s="64">
        <v>6.3860451247390914E-3</v>
      </c>
      <c r="F92" s="88">
        <f t="shared" si="6"/>
        <v>1026.356177318358</v>
      </c>
    </row>
    <row r="93" spans="1:6">
      <c r="A93" s="20">
        <v>59</v>
      </c>
      <c r="B93" s="13">
        <f t="shared" si="4"/>
        <v>377.07976344299772</v>
      </c>
      <c r="C93" s="61">
        <v>3.7521121160918399E-3</v>
      </c>
      <c r="D93" s="13">
        <f t="shared" si="5"/>
        <v>616.81259318159232</v>
      </c>
      <c r="E93" s="64">
        <v>6.1375608786402944E-3</v>
      </c>
      <c r="F93" s="88">
        <f t="shared" si="6"/>
        <v>993.89235662459009</v>
      </c>
    </row>
    <row r="94" spans="1:6">
      <c r="A94" s="20">
        <v>60</v>
      </c>
      <c r="B94" s="13">
        <f t="shared" si="4"/>
        <v>357.10202763144815</v>
      </c>
      <c r="C94" s="61">
        <v>3.5533247192128018E-3</v>
      </c>
      <c r="D94" s="13">
        <f t="shared" si="5"/>
        <v>606.82372527581754</v>
      </c>
      <c r="E94" s="64">
        <v>6.038167180200775E-3</v>
      </c>
      <c r="F94" s="88">
        <f t="shared" si="6"/>
        <v>963.92575290726563</v>
      </c>
    </row>
    <row r="95" spans="1:6">
      <c r="A95" s="20">
        <v>61</v>
      </c>
      <c r="B95" s="13">
        <f t="shared" si="4"/>
        <v>302.16325414968691</v>
      </c>
      <c r="C95" s="61">
        <v>3.0066593777954478E-3</v>
      </c>
      <c r="D95" s="13">
        <f t="shared" si="5"/>
        <v>619.30981015803593</v>
      </c>
      <c r="E95" s="64">
        <v>6.1624093032501739E-3</v>
      </c>
      <c r="F95" s="88">
        <f t="shared" si="6"/>
        <v>921.47306430772278</v>
      </c>
    </row>
    <row r="96" spans="1:6">
      <c r="A96" s="20">
        <v>62</v>
      </c>
      <c r="B96" s="13">
        <f t="shared" si="4"/>
        <v>269.69943345591889</v>
      </c>
      <c r="C96" s="61">
        <v>2.6836298578670112E-3</v>
      </c>
      <c r="D96" s="13">
        <f t="shared" si="5"/>
        <v>534.40443295895034</v>
      </c>
      <c r="E96" s="64">
        <v>5.3175628665142628E-3</v>
      </c>
      <c r="F96" s="88">
        <f t="shared" si="6"/>
        <v>804.10386641486923</v>
      </c>
    </row>
    <row r="97" spans="1:6">
      <c r="A97" s="20">
        <v>63</v>
      </c>
      <c r="B97" s="13">
        <f t="shared" si="4"/>
        <v>389.56584832521617</v>
      </c>
      <c r="C97" s="61">
        <v>3.8763542391412383E-3</v>
      </c>
      <c r="D97" s="13">
        <f t="shared" si="5"/>
        <v>509.4322631945135</v>
      </c>
      <c r="E97" s="64">
        <v>5.0690786204154658E-3</v>
      </c>
      <c r="F97" s="88">
        <f t="shared" si="6"/>
        <v>898.99811151972972</v>
      </c>
    </row>
    <row r="98" spans="1:6">
      <c r="A98" s="20">
        <v>64</v>
      </c>
      <c r="B98" s="13">
        <f t="shared" si="4"/>
        <v>354.60481065500448</v>
      </c>
      <c r="C98" s="61">
        <v>3.5284762946029224E-3</v>
      </c>
      <c r="D98" s="13">
        <f t="shared" si="5"/>
        <v>481.96287645363282</v>
      </c>
      <c r="E98" s="64">
        <v>4.7957459497067886E-3</v>
      </c>
      <c r="F98" s="88">
        <f t="shared" si="6"/>
        <v>836.5676871086373</v>
      </c>
    </row>
    <row r="99" spans="1:6">
      <c r="A99" s="20">
        <v>65</v>
      </c>
      <c r="B99" s="13">
        <f t="shared" ref="B99:B149" si="7">+C99*$F$151</f>
        <v>324.63820693768014</v>
      </c>
      <c r="C99" s="61">
        <v>3.2302951992843653E-3</v>
      </c>
      <c r="D99" s="13">
        <f t="shared" ref="D99:D149" si="8">+E99*$F$151</f>
        <v>471.97400854785809</v>
      </c>
      <c r="E99" s="64">
        <v>4.69635225126727E-3</v>
      </c>
      <c r="F99" s="88">
        <f t="shared" ref="F99:F149" si="9">SUM(B99+D99)</f>
        <v>796.61221548553817</v>
      </c>
    </row>
    <row r="100" spans="1:6">
      <c r="A100" s="20">
        <v>66</v>
      </c>
      <c r="B100" s="13">
        <f t="shared" si="7"/>
        <v>282.18551833813734</v>
      </c>
      <c r="C100" s="61">
        <v>2.8078719809164097E-3</v>
      </c>
      <c r="D100" s="13">
        <f t="shared" si="8"/>
        <v>486.95731040652026</v>
      </c>
      <c r="E100" s="64">
        <v>4.8454427989265483E-3</v>
      </c>
      <c r="F100" s="88">
        <f t="shared" si="9"/>
        <v>769.14282874465766</v>
      </c>
    </row>
    <row r="101" spans="1:6">
      <c r="A101" s="20">
        <v>67</v>
      </c>
      <c r="B101" s="13">
        <f t="shared" si="7"/>
        <v>259.71056555014411</v>
      </c>
      <c r="C101" s="61">
        <v>2.5842361594274922E-3</v>
      </c>
      <c r="D101" s="13">
        <f t="shared" si="8"/>
        <v>434.51575390120263</v>
      </c>
      <c r="E101" s="64">
        <v>4.3236258821190733E-3</v>
      </c>
      <c r="F101" s="88">
        <f t="shared" si="9"/>
        <v>694.22631945134674</v>
      </c>
    </row>
    <row r="102" spans="1:6">
      <c r="A102" s="20">
        <v>68</v>
      </c>
      <c r="B102" s="13">
        <f t="shared" si="7"/>
        <v>234.73839578570718</v>
      </c>
      <c r="C102" s="61">
        <v>2.3357519133286949E-3</v>
      </c>
      <c r="D102" s="13">
        <f t="shared" si="8"/>
        <v>424.5268859954279</v>
      </c>
      <c r="E102" s="64">
        <v>4.2242321836795547E-3</v>
      </c>
      <c r="F102" s="88">
        <f t="shared" si="9"/>
        <v>659.26528178113506</v>
      </c>
    </row>
    <row r="103" spans="1:6">
      <c r="A103" s="20">
        <v>69</v>
      </c>
      <c r="B103" s="13">
        <f t="shared" si="7"/>
        <v>247.22448066792566</v>
      </c>
      <c r="C103" s="61">
        <v>2.4599940363780937E-3</v>
      </c>
      <c r="D103" s="13">
        <f t="shared" si="8"/>
        <v>429.52131994831529</v>
      </c>
      <c r="E103" s="64">
        <v>4.2739290328993144E-3</v>
      </c>
      <c r="F103" s="88">
        <f t="shared" si="9"/>
        <v>676.74580061624101</v>
      </c>
    </row>
    <row r="104" spans="1:6">
      <c r="A104" s="20">
        <v>70</v>
      </c>
      <c r="B104" s="13">
        <f t="shared" si="7"/>
        <v>172.30797137461485</v>
      </c>
      <c r="C104" s="61">
        <v>1.7145412980817017E-3</v>
      </c>
      <c r="D104" s="13">
        <f t="shared" si="8"/>
        <v>409.54358413676573</v>
      </c>
      <c r="E104" s="64">
        <v>4.0751416360202764E-3</v>
      </c>
      <c r="F104" s="88">
        <f t="shared" si="9"/>
        <v>581.85155551138064</v>
      </c>
    </row>
    <row r="105" spans="1:6">
      <c r="A105" s="20">
        <v>71</v>
      </c>
      <c r="B105" s="13">
        <f t="shared" si="7"/>
        <v>217.25787695060131</v>
      </c>
      <c r="C105" s="61">
        <v>2.1618129410595367E-3</v>
      </c>
      <c r="D105" s="13">
        <f t="shared" si="8"/>
        <v>374.58254646655399</v>
      </c>
      <c r="E105" s="64">
        <v>3.72726369148196E-3</v>
      </c>
      <c r="F105" s="88">
        <f t="shared" si="9"/>
        <v>591.84042341715531</v>
      </c>
    </row>
    <row r="106" spans="1:6">
      <c r="A106" s="20">
        <v>72</v>
      </c>
      <c r="B106" s="13">
        <f t="shared" si="7"/>
        <v>202.27457509193917</v>
      </c>
      <c r="C106" s="61">
        <v>2.0127223934002583E-3</v>
      </c>
      <c r="D106" s="13">
        <f t="shared" si="8"/>
        <v>369.58811251366666</v>
      </c>
      <c r="E106" s="64">
        <v>3.6775668422622007E-3</v>
      </c>
      <c r="F106" s="88">
        <f t="shared" si="9"/>
        <v>571.86268760560586</v>
      </c>
    </row>
    <row r="107" spans="1:6">
      <c r="A107" s="20">
        <v>73</v>
      </c>
      <c r="B107" s="13">
        <f t="shared" si="7"/>
        <v>229.74396183281979</v>
      </c>
      <c r="C107" s="61">
        <v>2.2860550641089356E-3</v>
      </c>
      <c r="D107" s="13">
        <f t="shared" si="8"/>
        <v>344.6159427492297</v>
      </c>
      <c r="E107" s="64">
        <v>3.4290825961634033E-3</v>
      </c>
      <c r="F107" s="88">
        <f t="shared" si="9"/>
        <v>574.35990458204947</v>
      </c>
    </row>
    <row r="108" spans="1:6">
      <c r="A108" s="20">
        <v>74</v>
      </c>
      <c r="B108" s="13">
        <f t="shared" si="7"/>
        <v>179.79962230394594</v>
      </c>
      <c r="C108" s="61">
        <v>1.7890865719113408E-3</v>
      </c>
      <c r="D108" s="13">
        <f t="shared" si="8"/>
        <v>317.14655600834908</v>
      </c>
      <c r="E108" s="64">
        <v>3.1557499254547261E-3</v>
      </c>
      <c r="F108" s="88">
        <f t="shared" si="9"/>
        <v>496.94617831229505</v>
      </c>
    </row>
    <row r="109" spans="1:6">
      <c r="A109" s="20">
        <v>75</v>
      </c>
      <c r="B109" s="13">
        <f t="shared" si="7"/>
        <v>184.79405625683333</v>
      </c>
      <c r="C109" s="61">
        <v>1.8387834211311003E-3</v>
      </c>
      <c r="D109" s="13">
        <f t="shared" si="8"/>
        <v>367.09089553722293</v>
      </c>
      <c r="E109" s="64">
        <v>3.6527184176523208E-3</v>
      </c>
      <c r="F109" s="88">
        <f t="shared" si="9"/>
        <v>551.88495179405629</v>
      </c>
    </row>
    <row r="110" spans="1:6">
      <c r="A110" s="20">
        <v>76</v>
      </c>
      <c r="B110" s="13">
        <f t="shared" si="7"/>
        <v>179.79962230394594</v>
      </c>
      <c r="C110" s="61">
        <v>1.7890865719113408E-3</v>
      </c>
      <c r="D110" s="13">
        <f t="shared" si="8"/>
        <v>379.57698041944144</v>
      </c>
      <c r="E110" s="64">
        <v>3.7769605407017197E-3</v>
      </c>
      <c r="F110" s="88">
        <f t="shared" si="9"/>
        <v>559.37660272338735</v>
      </c>
    </row>
    <row r="111" spans="1:6">
      <c r="A111" s="20">
        <v>77</v>
      </c>
      <c r="B111" s="13">
        <f t="shared" si="7"/>
        <v>177.30240532750224</v>
      </c>
      <c r="C111" s="61">
        <v>1.7642381473014612E-3</v>
      </c>
      <c r="D111" s="13">
        <f t="shared" si="8"/>
        <v>314.64933903190536</v>
      </c>
      <c r="E111" s="64">
        <v>3.1309015008448462E-3</v>
      </c>
      <c r="F111" s="88">
        <f t="shared" si="9"/>
        <v>491.9517443594076</v>
      </c>
    </row>
    <row r="112" spans="1:6">
      <c r="A112" s="20">
        <v>78</v>
      </c>
      <c r="B112" s="13">
        <f t="shared" si="7"/>
        <v>169.81075439817116</v>
      </c>
      <c r="C112" s="61">
        <v>1.6896928734718218E-3</v>
      </c>
      <c r="D112" s="13">
        <f t="shared" si="8"/>
        <v>239.7328297385946</v>
      </c>
      <c r="E112" s="64">
        <v>2.3854487625484546E-3</v>
      </c>
      <c r="F112" s="88">
        <f t="shared" si="9"/>
        <v>409.54358413676573</v>
      </c>
    </row>
    <row r="113" spans="1:6">
      <c r="A113" s="20">
        <v>79</v>
      </c>
      <c r="B113" s="13">
        <f t="shared" si="7"/>
        <v>152.33023556306532</v>
      </c>
      <c r="C113" s="61">
        <v>1.5157539012026638E-3</v>
      </c>
      <c r="D113" s="13">
        <f t="shared" si="8"/>
        <v>224.7495278799324</v>
      </c>
      <c r="E113" s="64">
        <v>2.2363582148891758E-3</v>
      </c>
      <c r="F113" s="88">
        <f t="shared" si="9"/>
        <v>377.07976344299772</v>
      </c>
    </row>
    <row r="114" spans="1:6">
      <c r="A114" s="20">
        <v>80</v>
      </c>
      <c r="B114" s="13">
        <f t="shared" si="7"/>
        <v>129.85528277507206</v>
      </c>
      <c r="C114" s="61">
        <v>1.2921180797137461E-3</v>
      </c>
      <c r="D114" s="13">
        <f t="shared" si="8"/>
        <v>174.80518835105855</v>
      </c>
      <c r="E114" s="64">
        <v>1.7393897226915813E-3</v>
      </c>
      <c r="F114" s="88">
        <f t="shared" si="9"/>
        <v>304.66047112613057</v>
      </c>
    </row>
    <row r="115" spans="1:6">
      <c r="A115" s="20">
        <v>81</v>
      </c>
      <c r="B115" s="13">
        <f t="shared" si="7"/>
        <v>167.31353742172746</v>
      </c>
      <c r="C115" s="61">
        <v>1.6648444488619421E-3</v>
      </c>
      <c r="D115" s="13">
        <f t="shared" si="8"/>
        <v>179.79962230394594</v>
      </c>
      <c r="E115" s="64">
        <v>1.7890865719113408E-3</v>
      </c>
      <c r="F115" s="88">
        <f t="shared" si="9"/>
        <v>347.11315972567343</v>
      </c>
    </row>
    <row r="116" spans="1:6">
      <c r="A116" s="20">
        <v>82</v>
      </c>
      <c r="B116" s="13">
        <f t="shared" si="7"/>
        <v>152.33023556306532</v>
      </c>
      <c r="C116" s="61">
        <v>1.5157539012026638E-3</v>
      </c>
      <c r="D116" s="13">
        <f t="shared" si="8"/>
        <v>179.79962230394594</v>
      </c>
      <c r="E116" s="64">
        <v>1.7890865719113408E-3</v>
      </c>
      <c r="F116" s="88">
        <f t="shared" si="9"/>
        <v>332.12985786701125</v>
      </c>
    </row>
    <row r="117" spans="1:6">
      <c r="A117" s="20">
        <v>83</v>
      </c>
      <c r="B117" s="13">
        <f t="shared" si="7"/>
        <v>109.87754696352251</v>
      </c>
      <c r="C117" s="61">
        <v>1.0933306828347083E-3</v>
      </c>
      <c r="D117" s="13">
        <f t="shared" si="8"/>
        <v>164.81632044528376</v>
      </c>
      <c r="E117" s="64">
        <v>1.6399960242520625E-3</v>
      </c>
      <c r="F117" s="88">
        <f t="shared" si="9"/>
        <v>274.69386740880628</v>
      </c>
    </row>
    <row r="118" spans="1:6">
      <c r="A118" s="20">
        <v>84</v>
      </c>
      <c r="B118" s="13">
        <f t="shared" si="7"/>
        <v>99.888679057747751</v>
      </c>
      <c r="C118" s="61">
        <v>9.9393698439518945E-4</v>
      </c>
      <c r="D118" s="13">
        <f t="shared" si="8"/>
        <v>164.81632044528376</v>
      </c>
      <c r="E118" s="64">
        <v>1.6399960242520625E-3</v>
      </c>
      <c r="F118" s="88">
        <f t="shared" si="9"/>
        <v>264.7049995030315</v>
      </c>
    </row>
    <row r="119" spans="1:6">
      <c r="A119" s="20">
        <v>85</v>
      </c>
      <c r="B119" s="13">
        <f t="shared" si="7"/>
        <v>87.402594175529273</v>
      </c>
      <c r="C119" s="61">
        <v>8.6969486134579066E-4</v>
      </c>
      <c r="D119" s="13">
        <f t="shared" si="8"/>
        <v>132.35249975151575</v>
      </c>
      <c r="E119" s="64">
        <v>1.316966504323626E-3</v>
      </c>
      <c r="F119" s="88">
        <f t="shared" si="9"/>
        <v>219.75509392704504</v>
      </c>
    </row>
    <row r="120" spans="1:6">
      <c r="A120" s="20">
        <v>86</v>
      </c>
      <c r="B120" s="13">
        <f t="shared" si="7"/>
        <v>47.44712255243018</v>
      </c>
      <c r="C120" s="61">
        <v>4.7212006758771497E-4</v>
      </c>
      <c r="D120" s="13">
        <f t="shared" si="8"/>
        <v>94.89424510486036</v>
      </c>
      <c r="E120" s="64">
        <v>9.4424013517542993E-4</v>
      </c>
      <c r="F120" s="88">
        <f t="shared" si="9"/>
        <v>142.34136765729053</v>
      </c>
    </row>
    <row r="121" spans="1:6">
      <c r="A121" s="20">
        <v>87</v>
      </c>
      <c r="B121" s="13">
        <f t="shared" si="7"/>
        <v>49.944339528873876</v>
      </c>
      <c r="C121" s="61">
        <v>4.9696849219759472E-4</v>
      </c>
      <c r="D121" s="13">
        <f t="shared" si="8"/>
        <v>107.38032998707882</v>
      </c>
      <c r="E121" s="64">
        <v>1.0684822582248286E-3</v>
      </c>
      <c r="F121" s="88">
        <f t="shared" si="9"/>
        <v>157.32466951595271</v>
      </c>
    </row>
    <row r="122" spans="1:6">
      <c r="A122" s="20">
        <v>88</v>
      </c>
      <c r="B122" s="13">
        <f t="shared" si="7"/>
        <v>64.927641387536028</v>
      </c>
      <c r="C122" s="61">
        <v>6.4605903985687305E-4</v>
      </c>
      <c r="D122" s="13">
        <f t="shared" si="8"/>
        <v>84.905377199085578</v>
      </c>
      <c r="E122" s="64">
        <v>8.448464367359109E-4</v>
      </c>
      <c r="F122" s="88">
        <f t="shared" si="9"/>
        <v>149.83301858662162</v>
      </c>
    </row>
    <row r="123" spans="1:6">
      <c r="A123" s="20">
        <v>89</v>
      </c>
      <c r="B123" s="13">
        <f t="shared" si="7"/>
        <v>37.458254646655398</v>
      </c>
      <c r="C123" s="61">
        <v>3.7272636914819599E-4</v>
      </c>
      <c r="D123" s="13">
        <f t="shared" si="8"/>
        <v>59.933207434648651</v>
      </c>
      <c r="E123" s="64">
        <v>5.9636219063711365E-4</v>
      </c>
      <c r="F123" s="88">
        <f t="shared" si="9"/>
        <v>97.391462081304041</v>
      </c>
    </row>
    <row r="124" spans="1:6">
      <c r="A124" s="20">
        <v>90</v>
      </c>
      <c r="B124" s="13">
        <f t="shared" si="7"/>
        <v>29.966603717324325</v>
      </c>
      <c r="C124" s="61">
        <v>2.9818109531855682E-4</v>
      </c>
      <c r="D124" s="13">
        <f t="shared" si="8"/>
        <v>32.463820693768014</v>
      </c>
      <c r="E124" s="64">
        <v>3.2302951992843653E-4</v>
      </c>
      <c r="F124" s="88">
        <f t="shared" si="9"/>
        <v>62.430424411092339</v>
      </c>
    </row>
    <row r="125" spans="1:6">
      <c r="A125" s="20">
        <v>91</v>
      </c>
      <c r="B125" s="13">
        <f t="shared" si="7"/>
        <v>12.486084882218469</v>
      </c>
      <c r="C125" s="61">
        <v>1.2424212304939868E-4</v>
      </c>
      <c r="D125" s="13">
        <f t="shared" si="8"/>
        <v>37.458254646655398</v>
      </c>
      <c r="E125" s="64">
        <v>3.7272636914819599E-4</v>
      </c>
      <c r="F125" s="88">
        <f t="shared" si="9"/>
        <v>49.944339528873869</v>
      </c>
    </row>
    <row r="126" spans="1:6">
      <c r="A126" s="20">
        <v>92</v>
      </c>
      <c r="B126" s="13">
        <f t="shared" si="7"/>
        <v>14.983301858662163</v>
      </c>
      <c r="C126" s="61">
        <v>1.4909054765927841E-4</v>
      </c>
      <c r="D126" s="13">
        <f t="shared" si="8"/>
        <v>57.435990458204948</v>
      </c>
      <c r="E126" s="64">
        <v>5.7151376602723389E-4</v>
      </c>
      <c r="F126" s="88">
        <f t="shared" si="9"/>
        <v>72.419292316867114</v>
      </c>
    </row>
    <row r="127" spans="1:6">
      <c r="A127" s="20">
        <v>93</v>
      </c>
      <c r="B127" s="13">
        <f t="shared" si="7"/>
        <v>9.9888679057747733</v>
      </c>
      <c r="C127" s="61">
        <v>9.9393698439518936E-5</v>
      </c>
      <c r="D127" s="13">
        <f t="shared" si="8"/>
        <v>22.474952787993242</v>
      </c>
      <c r="E127" s="64">
        <v>2.236358214889176E-4</v>
      </c>
      <c r="F127" s="88">
        <f t="shared" si="9"/>
        <v>32.463820693768014</v>
      </c>
    </row>
    <row r="128" spans="1:6">
      <c r="A128" s="20">
        <v>94</v>
      </c>
      <c r="B128" s="13">
        <f t="shared" si="7"/>
        <v>7.4916509293310813</v>
      </c>
      <c r="C128" s="61">
        <v>7.4545273829639206E-5</v>
      </c>
      <c r="D128" s="13">
        <f t="shared" si="8"/>
        <v>7.4916509293310813</v>
      </c>
      <c r="E128" s="64">
        <v>7.4545273829639206E-5</v>
      </c>
      <c r="F128" s="88">
        <f t="shared" si="9"/>
        <v>14.983301858662163</v>
      </c>
    </row>
    <row r="129" spans="1:6">
      <c r="A129" s="20">
        <v>95</v>
      </c>
      <c r="B129" s="13">
        <f t="shared" si="7"/>
        <v>4.9944339528873867</v>
      </c>
      <c r="C129" s="61">
        <v>4.9696849219759468E-5</v>
      </c>
      <c r="D129" s="13">
        <f t="shared" si="8"/>
        <v>9.9888679057747733</v>
      </c>
      <c r="E129" s="64">
        <v>9.9393698439518936E-5</v>
      </c>
      <c r="F129" s="88">
        <f t="shared" si="9"/>
        <v>14.983301858662159</v>
      </c>
    </row>
    <row r="130" spans="1:6">
      <c r="A130" s="20">
        <v>96</v>
      </c>
      <c r="B130" s="13">
        <f t="shared" si="7"/>
        <v>4.9944339528873867</v>
      </c>
      <c r="C130" s="61">
        <v>4.9696849219759468E-5</v>
      </c>
      <c r="D130" s="13">
        <f t="shared" si="8"/>
        <v>9.9888679057747733</v>
      </c>
      <c r="E130" s="64">
        <v>9.9393698439518936E-5</v>
      </c>
      <c r="F130" s="88">
        <f t="shared" si="9"/>
        <v>14.983301858662159</v>
      </c>
    </row>
    <row r="131" spans="1:6">
      <c r="A131" s="20">
        <v>97</v>
      </c>
      <c r="B131" s="13">
        <f t="shared" si="7"/>
        <v>2.4972169764436933</v>
      </c>
      <c r="C131" s="61">
        <v>2.4848424609879734E-5</v>
      </c>
      <c r="D131" s="13">
        <f t="shared" si="8"/>
        <v>2.4972169764436933</v>
      </c>
      <c r="E131" s="64">
        <v>2.4848424609879734E-5</v>
      </c>
      <c r="F131" s="88">
        <f t="shared" si="9"/>
        <v>4.9944339528873867</v>
      </c>
    </row>
    <row r="132" spans="1:6">
      <c r="A132" s="86">
        <v>98</v>
      </c>
      <c r="B132" s="13">
        <f t="shared" si="7"/>
        <v>2.4972169764436933</v>
      </c>
      <c r="C132" s="61">
        <v>2.4848424609879734E-5</v>
      </c>
      <c r="D132" s="13">
        <f t="shared" si="8"/>
        <v>0</v>
      </c>
      <c r="E132" s="64">
        <v>0</v>
      </c>
      <c r="F132" s="88">
        <f t="shared" si="9"/>
        <v>2.4972169764436933</v>
      </c>
    </row>
    <row r="133" spans="1:6">
      <c r="A133" s="87">
        <v>99</v>
      </c>
      <c r="B133" s="13">
        <f t="shared" si="7"/>
        <v>0</v>
      </c>
      <c r="C133" s="61">
        <v>0</v>
      </c>
      <c r="D133" s="13">
        <f t="shared" si="8"/>
        <v>0</v>
      </c>
      <c r="E133" s="64">
        <v>0</v>
      </c>
      <c r="F133" s="88">
        <f t="shared" si="9"/>
        <v>0</v>
      </c>
    </row>
    <row r="134" spans="1:6">
      <c r="A134" s="87">
        <v>100</v>
      </c>
      <c r="B134" s="13">
        <f t="shared" si="7"/>
        <v>0</v>
      </c>
      <c r="C134" s="61">
        <v>0</v>
      </c>
      <c r="D134" s="13">
        <f t="shared" si="8"/>
        <v>0</v>
      </c>
      <c r="E134" s="64">
        <v>0</v>
      </c>
      <c r="F134" s="88">
        <f t="shared" si="9"/>
        <v>0</v>
      </c>
    </row>
    <row r="135" spans="1:6">
      <c r="A135" s="87">
        <v>101</v>
      </c>
      <c r="B135" s="13">
        <v>0</v>
      </c>
      <c r="C135" s="61">
        <v>0</v>
      </c>
      <c r="D135" s="13">
        <v>0</v>
      </c>
      <c r="E135" s="64">
        <v>0</v>
      </c>
      <c r="F135" s="88">
        <f t="shared" si="9"/>
        <v>0</v>
      </c>
    </row>
    <row r="136" spans="1:6">
      <c r="A136" s="87">
        <v>102</v>
      </c>
      <c r="B136" s="13">
        <f t="shared" si="7"/>
        <v>0</v>
      </c>
      <c r="C136" s="61">
        <v>0</v>
      </c>
      <c r="D136" s="13">
        <f t="shared" si="8"/>
        <v>0</v>
      </c>
      <c r="E136" s="64">
        <v>0</v>
      </c>
      <c r="F136" s="88">
        <f t="shared" si="9"/>
        <v>0</v>
      </c>
    </row>
    <row r="137" spans="1:6">
      <c r="A137" s="87">
        <v>103</v>
      </c>
      <c r="B137" s="13">
        <f t="shared" si="7"/>
        <v>0</v>
      </c>
      <c r="C137" s="61">
        <v>0</v>
      </c>
      <c r="D137" s="13">
        <f t="shared" si="8"/>
        <v>0</v>
      </c>
      <c r="E137" s="64">
        <v>0</v>
      </c>
      <c r="F137" s="88">
        <f t="shared" si="9"/>
        <v>0</v>
      </c>
    </row>
    <row r="138" spans="1:6">
      <c r="A138" s="87">
        <v>104</v>
      </c>
      <c r="B138" s="13">
        <f t="shared" si="7"/>
        <v>0</v>
      </c>
      <c r="C138" s="61">
        <v>0</v>
      </c>
      <c r="D138" s="13">
        <f t="shared" si="8"/>
        <v>0</v>
      </c>
      <c r="E138" s="64">
        <v>0</v>
      </c>
      <c r="F138" s="88">
        <f t="shared" si="9"/>
        <v>0</v>
      </c>
    </row>
    <row r="139" spans="1:6">
      <c r="A139" s="87">
        <v>105</v>
      </c>
      <c r="B139" s="13">
        <f t="shared" si="7"/>
        <v>0</v>
      </c>
      <c r="C139" s="61">
        <v>0</v>
      </c>
      <c r="D139" s="13">
        <v>0</v>
      </c>
      <c r="E139" s="64">
        <v>0</v>
      </c>
      <c r="F139" s="88">
        <f t="shared" si="9"/>
        <v>0</v>
      </c>
    </row>
    <row r="140" spans="1:6">
      <c r="A140" s="87">
        <v>106</v>
      </c>
      <c r="B140" s="13">
        <f t="shared" si="7"/>
        <v>0</v>
      </c>
      <c r="C140" s="61">
        <v>0</v>
      </c>
      <c r="D140" s="13">
        <f t="shared" si="8"/>
        <v>0</v>
      </c>
      <c r="E140" s="64">
        <v>0</v>
      </c>
      <c r="F140" s="88">
        <f t="shared" si="9"/>
        <v>0</v>
      </c>
    </row>
    <row r="141" spans="1:6">
      <c r="A141" s="87">
        <v>107</v>
      </c>
      <c r="B141" s="13">
        <f t="shared" si="7"/>
        <v>0</v>
      </c>
      <c r="C141" s="61">
        <v>0</v>
      </c>
      <c r="D141" s="13">
        <f t="shared" si="8"/>
        <v>0</v>
      </c>
      <c r="E141" s="64">
        <v>0</v>
      </c>
      <c r="F141" s="88">
        <f t="shared" si="9"/>
        <v>0</v>
      </c>
    </row>
    <row r="142" spans="1:6">
      <c r="A142" s="87">
        <v>108</v>
      </c>
      <c r="B142" s="13">
        <f t="shared" si="7"/>
        <v>0</v>
      </c>
      <c r="C142" s="61">
        <v>0</v>
      </c>
      <c r="D142" s="13">
        <f t="shared" si="8"/>
        <v>0</v>
      </c>
      <c r="E142" s="64">
        <v>0</v>
      </c>
      <c r="F142" s="88">
        <f t="shared" si="9"/>
        <v>0</v>
      </c>
    </row>
    <row r="143" spans="1:6">
      <c r="A143" s="87">
        <v>109</v>
      </c>
      <c r="B143" s="13">
        <f t="shared" si="7"/>
        <v>0</v>
      </c>
      <c r="C143" s="61">
        <v>0</v>
      </c>
      <c r="D143" s="13">
        <f t="shared" si="8"/>
        <v>0</v>
      </c>
      <c r="E143" s="64">
        <v>0</v>
      </c>
      <c r="F143" s="88">
        <f t="shared" si="9"/>
        <v>0</v>
      </c>
    </row>
    <row r="144" spans="1:6">
      <c r="A144" s="87">
        <v>110</v>
      </c>
      <c r="B144" s="13">
        <f t="shared" si="7"/>
        <v>0</v>
      </c>
      <c r="C144" s="61">
        <v>0</v>
      </c>
      <c r="D144" s="13">
        <f t="shared" si="8"/>
        <v>0</v>
      </c>
      <c r="E144" s="64">
        <v>0</v>
      </c>
      <c r="F144" s="88">
        <f t="shared" si="9"/>
        <v>0</v>
      </c>
    </row>
    <row r="145" spans="1:8">
      <c r="A145" s="87">
        <v>111</v>
      </c>
      <c r="B145" s="13">
        <f t="shared" si="7"/>
        <v>0</v>
      </c>
      <c r="C145" s="61">
        <v>0</v>
      </c>
      <c r="D145" s="13">
        <f t="shared" si="8"/>
        <v>0</v>
      </c>
      <c r="E145" s="64">
        <v>0</v>
      </c>
      <c r="F145" s="88">
        <f t="shared" si="9"/>
        <v>0</v>
      </c>
    </row>
    <row r="146" spans="1:8">
      <c r="A146" s="87">
        <v>112</v>
      </c>
      <c r="B146" s="13">
        <f t="shared" si="7"/>
        <v>0</v>
      </c>
      <c r="C146" s="61">
        <v>0</v>
      </c>
      <c r="D146" s="13">
        <f t="shared" si="8"/>
        <v>0</v>
      </c>
      <c r="E146" s="64">
        <v>0</v>
      </c>
      <c r="F146" s="88">
        <f t="shared" si="9"/>
        <v>0</v>
      </c>
    </row>
    <row r="147" spans="1:8">
      <c r="A147" s="87">
        <v>113</v>
      </c>
      <c r="B147" s="13">
        <f t="shared" si="7"/>
        <v>0</v>
      </c>
      <c r="C147" s="61">
        <v>0</v>
      </c>
      <c r="D147" s="13">
        <f t="shared" si="8"/>
        <v>0</v>
      </c>
      <c r="E147" s="64">
        <v>0</v>
      </c>
      <c r="F147" s="88">
        <f t="shared" si="9"/>
        <v>0</v>
      </c>
    </row>
    <row r="148" spans="1:8">
      <c r="A148" s="87">
        <v>114</v>
      </c>
      <c r="B148" s="13">
        <f t="shared" si="7"/>
        <v>0</v>
      </c>
      <c r="C148" s="61">
        <v>0</v>
      </c>
      <c r="D148" s="13">
        <f t="shared" si="8"/>
        <v>0</v>
      </c>
      <c r="E148" s="64">
        <v>0</v>
      </c>
      <c r="F148" s="88">
        <f t="shared" si="9"/>
        <v>0</v>
      </c>
    </row>
    <row r="149" spans="1:8">
      <c r="A149" s="87">
        <v>115</v>
      </c>
      <c r="B149" s="13">
        <f t="shared" si="7"/>
        <v>0</v>
      </c>
      <c r="C149" s="61">
        <v>0</v>
      </c>
      <c r="D149" s="13">
        <f t="shared" si="8"/>
        <v>0</v>
      </c>
      <c r="E149" s="64">
        <v>0</v>
      </c>
      <c r="F149" s="88">
        <f t="shared" si="9"/>
        <v>0</v>
      </c>
    </row>
    <row r="150" spans="1:8">
      <c r="A150" s="16"/>
      <c r="B150" s="13" t="s">
        <v>26</v>
      </c>
      <c r="C150" s="14"/>
      <c r="D150" s="13" t="s">
        <v>26</v>
      </c>
      <c r="E150" s="14"/>
      <c r="F150" s="15"/>
    </row>
    <row r="151" spans="1:8" ht="13.5" thickBot="1">
      <c r="A151" s="17" t="s">
        <v>3</v>
      </c>
      <c r="B151" s="58">
        <f>SUM(B34:B150)</f>
        <v>38984.054219262507</v>
      </c>
      <c r="C151" s="62">
        <v>0.38239620158439347</v>
      </c>
      <c r="D151" s="58">
        <f>SUM(D34:D150)</f>
        <v>61513.9457807375</v>
      </c>
      <c r="E151" s="63">
        <v>0.61760379841560653</v>
      </c>
      <c r="F151" s="93">
        <v>100498</v>
      </c>
      <c r="G151" s="41" t="s">
        <v>26</v>
      </c>
    </row>
    <row r="152" spans="1:8">
      <c r="A152" s="22" t="s">
        <v>26</v>
      </c>
      <c r="B152" s="22" t="s">
        <v>26</v>
      </c>
      <c r="C152" s="22" t="s">
        <v>26</v>
      </c>
      <c r="D152" s="22" t="s">
        <v>26</v>
      </c>
      <c r="E152" s="22" t="s">
        <v>26</v>
      </c>
      <c r="F152" s="22" t="s">
        <v>26</v>
      </c>
    </row>
    <row r="153" spans="1:8">
      <c r="B153" s="22"/>
      <c r="C153" s="22"/>
      <c r="D153" s="22"/>
      <c r="E153" s="22"/>
      <c r="F153" s="60">
        <f>SUM(B151+D151)</f>
        <v>100498</v>
      </c>
      <c r="G153" s="22"/>
      <c r="H153" s="22"/>
    </row>
    <row r="154" spans="1:8">
      <c r="B154" s="22"/>
      <c r="C154" s="22"/>
      <c r="D154" s="22"/>
      <c r="E154" s="22"/>
      <c r="F154" s="22"/>
      <c r="G154" s="61"/>
      <c r="H154" s="22"/>
    </row>
    <row r="155" spans="1:8">
      <c r="B155" s="22"/>
      <c r="F155" s="22"/>
      <c r="G155" s="22"/>
      <c r="H155" s="61"/>
    </row>
    <row r="156" spans="1:8">
      <c r="B156" s="22"/>
    </row>
  </sheetData>
  <mergeCells count="4">
    <mergeCell ref="A29:F29"/>
    <mergeCell ref="A1:F1"/>
    <mergeCell ref="A2:F2"/>
    <mergeCell ref="A30:F30"/>
  </mergeCells>
  <phoneticPr fontId="0" type="noConversion"/>
  <printOptions horizontalCentered="1" verticalCentered="1"/>
  <pageMargins left="0.75" right="0.75" top="1" bottom="1" header="0" footer="0"/>
  <pageSetup scale="130" orientation="portrait" horizontalDpi="240" verticalDpi="144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25"/>
  <sheetViews>
    <sheetView workbookViewId="0">
      <selection activeCell="R20" sqref="R20"/>
    </sheetView>
  </sheetViews>
  <sheetFormatPr baseColWidth="10" defaultRowHeight="12.75"/>
  <cols>
    <col min="1" max="1" width="13.7109375" customWidth="1"/>
  </cols>
  <sheetData>
    <row r="1" spans="1:5" ht="15.75">
      <c r="A1" s="118" t="s">
        <v>40</v>
      </c>
      <c r="B1" s="118"/>
      <c r="C1" s="118"/>
      <c r="D1" s="118"/>
    </row>
    <row r="2" spans="1:5" ht="15.75">
      <c r="A2" s="118" t="s">
        <v>42</v>
      </c>
      <c r="B2" s="118"/>
      <c r="C2" s="118"/>
      <c r="D2" s="118"/>
    </row>
    <row r="3" spans="1:5" ht="15.75">
      <c r="A3" s="118" t="s">
        <v>93</v>
      </c>
      <c r="B3" s="118"/>
      <c r="C3" s="118"/>
      <c r="D3" s="118"/>
    </row>
    <row r="4" spans="1:5" ht="13.5" thickBot="1"/>
    <row r="5" spans="1:5" ht="20.100000000000001" customHeight="1" thickBot="1">
      <c r="A5" s="28" t="s">
        <v>39</v>
      </c>
      <c r="B5" s="116" t="s">
        <v>36</v>
      </c>
      <c r="C5" s="117"/>
      <c r="D5" s="28" t="s">
        <v>37</v>
      </c>
    </row>
    <row r="6" spans="1:5" ht="20.100000000000001" customHeight="1" thickBot="1">
      <c r="A6" s="6"/>
      <c r="B6" s="27" t="s">
        <v>34</v>
      </c>
      <c r="C6" s="27" t="s">
        <v>35</v>
      </c>
      <c r="D6" s="29" t="s">
        <v>38</v>
      </c>
    </row>
    <row r="7" spans="1:5" ht="20.100000000000001" customHeight="1">
      <c r="A7" s="31" t="s">
        <v>27</v>
      </c>
      <c r="B7" s="32">
        <f>SUM(comuna1!D10:D17)</f>
        <v>35133.345641586326</v>
      </c>
      <c r="C7" s="33">
        <f>SUM(comuna1!D11:D17)</f>
        <v>30643.349517940558</v>
      </c>
      <c r="D7" s="94">
        <v>862</v>
      </c>
    </row>
    <row r="8" spans="1:5" ht="20.100000000000001" customHeight="1">
      <c r="A8" s="34" t="s">
        <v>28</v>
      </c>
      <c r="B8" s="35">
        <f>SUM(comuna3!D10:D17)</f>
        <v>16629.023222772033</v>
      </c>
      <c r="C8" s="36">
        <f>SUM(comuna3!D11:D17)</f>
        <v>15439.868502278181</v>
      </c>
      <c r="D8" s="95">
        <v>720</v>
      </c>
    </row>
    <row r="9" spans="1:5" ht="20.100000000000001" customHeight="1">
      <c r="A9" s="34" t="s">
        <v>29</v>
      </c>
      <c r="B9" s="35">
        <f>SUM(comuna17!D10:D17)</f>
        <v>50753.181877693525</v>
      </c>
      <c r="C9" s="36">
        <f>SUM(comuna17!D11:D17)</f>
        <v>46868.967268561457</v>
      </c>
      <c r="D9" s="95">
        <v>1187</v>
      </c>
    </row>
    <row r="10" spans="1:5" ht="20.100000000000001" customHeight="1">
      <c r="A10" s="34" t="s">
        <v>30</v>
      </c>
      <c r="B10" s="35">
        <f>SUM(comuna18!D10:D17)</f>
        <v>54842.37443858273</v>
      </c>
      <c r="C10" s="36">
        <f>SUM(comuna18!D11:D17)</f>
        <v>48498.813359948668</v>
      </c>
      <c r="D10" s="96">
        <v>1879</v>
      </c>
    </row>
    <row r="11" spans="1:5" ht="20.100000000000001" customHeight="1">
      <c r="A11" s="34" t="s">
        <v>31</v>
      </c>
      <c r="B11" s="35">
        <f>SUM(COMUNA19!D10:D17)</f>
        <v>41360.716224951524</v>
      </c>
      <c r="C11" s="36">
        <f>SUM(COMUNA19!D11:D17)</f>
        <v>35196.862529627237</v>
      </c>
      <c r="D11" s="96">
        <v>1142</v>
      </c>
    </row>
    <row r="12" spans="1:5" ht="20.100000000000001" customHeight="1">
      <c r="A12" s="34" t="s">
        <v>32</v>
      </c>
      <c r="B12" s="35">
        <f>SUM(comuna20!D10:D17)</f>
        <v>24883.361359787083</v>
      </c>
      <c r="C12" s="36">
        <f>SUM(comuna20!D11:D17)</f>
        <v>22164.534599564486</v>
      </c>
      <c r="D12" s="96">
        <v>1373</v>
      </c>
    </row>
    <row r="13" spans="1:5" ht="20.100000000000001" customHeight="1">
      <c r="A13" s="34" t="s">
        <v>33</v>
      </c>
      <c r="B13" s="35">
        <f>SUM(RURAL!D10:D17)</f>
        <v>13139.087520421432</v>
      </c>
      <c r="C13" s="36">
        <f>SUM(RURAL!D11:D17)</f>
        <v>11135.068315940385</v>
      </c>
      <c r="D13" s="96">
        <v>1027</v>
      </c>
    </row>
    <row r="14" spans="1:5" ht="20.100000000000001" customHeight="1">
      <c r="A14" s="34"/>
      <c r="B14" s="34"/>
      <c r="C14" s="38"/>
      <c r="D14" s="37"/>
    </row>
    <row r="15" spans="1:5" ht="20.100000000000001" customHeight="1" thickBot="1">
      <c r="A15" s="29" t="s">
        <v>3</v>
      </c>
      <c r="B15" s="30">
        <f>SUM(B7:B14)</f>
        <v>236741.09028579463</v>
      </c>
      <c r="C15" s="30">
        <f>SUM(C7:C14)</f>
        <v>209947.46409386097</v>
      </c>
      <c r="D15" s="30">
        <f>SUM(D7:D14)</f>
        <v>8190</v>
      </c>
      <c r="E15" t="s">
        <v>26</v>
      </c>
    </row>
    <row r="16" spans="1:5">
      <c r="A16" s="39" t="s">
        <v>73</v>
      </c>
      <c r="B16" s="40"/>
      <c r="C16" s="40"/>
    </row>
    <row r="18" spans="2:7">
      <c r="B18" s="97" t="s">
        <v>80</v>
      </c>
    </row>
    <row r="24" spans="2:7">
      <c r="G24" t="s">
        <v>26</v>
      </c>
    </row>
    <row r="25" spans="2:7">
      <c r="G25" t="s">
        <v>26</v>
      </c>
    </row>
  </sheetData>
  <mergeCells count="4">
    <mergeCell ref="B5:C5"/>
    <mergeCell ref="A1:D1"/>
    <mergeCell ref="A2:D2"/>
    <mergeCell ref="A3:D3"/>
  </mergeCells>
  <phoneticPr fontId="5" type="noConversion"/>
  <printOptions horizontalCentered="1" verticalCentered="1"/>
  <pageMargins left="0" right="0" top="0" bottom="0" header="0" footer="0"/>
  <pageSetup scale="130" orientation="portrait" horizontalDpi="240" verticalDpi="14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22"/>
  <sheetViews>
    <sheetView workbookViewId="0">
      <selection activeCell="B3" sqref="B3"/>
    </sheetView>
  </sheetViews>
  <sheetFormatPr baseColWidth="10" defaultRowHeight="12.75"/>
  <cols>
    <col min="6" max="6" width="11.5703125" bestFit="1" customWidth="1"/>
  </cols>
  <sheetData>
    <row r="1" spans="1:6">
      <c r="A1" s="119" t="s">
        <v>83</v>
      </c>
      <c r="B1" s="119"/>
      <c r="C1" s="119"/>
    </row>
    <row r="3" spans="1:6">
      <c r="A3" s="99" t="s">
        <v>27</v>
      </c>
      <c r="B3" s="100">
        <f>SUM(comuna1!F34:F48)</f>
        <v>29057.616737898821</v>
      </c>
      <c r="C3" s="101">
        <f>+B3*100/$B$11</f>
        <v>15.549956400572434</v>
      </c>
      <c r="E3" s="22">
        <v>139665</v>
      </c>
      <c r="F3">
        <f>+E3*100/E4</f>
        <v>22.351797859821271</v>
      </c>
    </row>
    <row r="4" spans="1:6">
      <c r="A4" s="99" t="s">
        <v>28</v>
      </c>
      <c r="B4" s="100">
        <f>SUM(comuna3!F8:F10)</f>
        <v>9076.0147469501753</v>
      </c>
      <c r="C4" s="101">
        <f t="shared" ref="C4:C11" si="0">+B4*100/$B$11</f>
        <v>4.8569583279675754</v>
      </c>
      <c r="E4" s="22">
        <v>624849.06527835247</v>
      </c>
      <c r="F4" s="106">
        <f>+B5*100/E3</f>
        <v>20.75674703918488</v>
      </c>
    </row>
    <row r="5" spans="1:6">
      <c r="A5" s="99" t="s">
        <v>29</v>
      </c>
      <c r="B5" s="100">
        <f>SUM(comuna17!F8:F10)</f>
        <v>28989.910752277567</v>
      </c>
      <c r="C5" s="101">
        <f t="shared" si="0"/>
        <v>15.513724071749158</v>
      </c>
    </row>
    <row r="6" spans="1:6">
      <c r="A6" s="99" t="s">
        <v>30</v>
      </c>
      <c r="B6" s="100">
        <f>SUM(comuna18!F8:F10)</f>
        <v>47802.983567405725</v>
      </c>
      <c r="C6" s="101">
        <f t="shared" si="0"/>
        <v>25.581392892450637</v>
      </c>
    </row>
    <row r="7" spans="1:6">
      <c r="A7" s="99" t="s">
        <v>31</v>
      </c>
      <c r="B7" s="100">
        <f>SUM(COMUNA19!F8:F10)</f>
        <v>40178.26265890972</v>
      </c>
      <c r="C7" s="101">
        <f t="shared" si="0"/>
        <v>21.501083114704581</v>
      </c>
    </row>
    <row r="8" spans="1:6">
      <c r="A8" s="99" t="s">
        <v>32</v>
      </c>
      <c r="B8" s="100">
        <f>SUM(comuna20!F8:F10)</f>
        <v>19990.114928623276</v>
      </c>
      <c r="C8" s="101">
        <f t="shared" si="0"/>
        <v>10.697553704640182</v>
      </c>
    </row>
    <row r="9" spans="1:6">
      <c r="A9" s="99" t="s">
        <v>33</v>
      </c>
      <c r="B9" s="100">
        <f>SUM(RURAL!F8:F10)</f>
        <v>11771.323042043143</v>
      </c>
      <c r="C9" s="101">
        <f t="shared" si="0"/>
        <v>6.2993314879154321</v>
      </c>
    </row>
    <row r="10" spans="1:6">
      <c r="A10" s="99"/>
      <c r="B10" s="100"/>
      <c r="C10" s="101" t="s">
        <v>26</v>
      </c>
    </row>
    <row r="11" spans="1:6">
      <c r="A11" s="99"/>
      <c r="B11" s="100">
        <f>SUM(B3:B10)</f>
        <v>186866.22643410842</v>
      </c>
      <c r="C11" s="101">
        <f t="shared" si="0"/>
        <v>100</v>
      </c>
    </row>
    <row r="12" spans="1:6" ht="13.5" thickBot="1"/>
    <row r="13" spans="1:6">
      <c r="A13" s="31" t="s">
        <v>27</v>
      </c>
      <c r="B13" s="102">
        <v>82771.804900473493</v>
      </c>
      <c r="C13" s="98" t="s">
        <v>26</v>
      </c>
    </row>
    <row r="14" spans="1:6">
      <c r="A14" s="34" t="s">
        <v>28</v>
      </c>
      <c r="B14" s="103">
        <v>46169</v>
      </c>
      <c r="C14" s="98" t="s">
        <v>26</v>
      </c>
    </row>
    <row r="15" spans="1:6">
      <c r="A15" s="34" t="s">
        <v>30</v>
      </c>
      <c r="B15" s="103">
        <v>124105</v>
      </c>
      <c r="C15" s="98" t="s">
        <v>26</v>
      </c>
    </row>
    <row r="16" spans="1:6">
      <c r="A16" s="34" t="s">
        <v>32</v>
      </c>
      <c r="B16" s="103">
        <v>68631</v>
      </c>
      <c r="C16" s="98" t="s">
        <v>26</v>
      </c>
    </row>
    <row r="17" spans="1:3">
      <c r="A17" s="34" t="s">
        <v>33</v>
      </c>
      <c r="B17" s="103">
        <v>36620.000000000007</v>
      </c>
      <c r="C17" s="98" t="s">
        <v>26</v>
      </c>
    </row>
    <row r="18" spans="1:3">
      <c r="A18" s="34"/>
      <c r="B18" s="103"/>
      <c r="C18" s="98" t="s">
        <v>26</v>
      </c>
    </row>
    <row r="19" spans="1:3" ht="13.5" thickBot="1">
      <c r="A19" s="104" t="s">
        <v>3</v>
      </c>
      <c r="B19" s="105">
        <f>SUM(B13:B18)</f>
        <v>358296.80490047351</v>
      </c>
      <c r="C19" s="98"/>
    </row>
    <row r="20" spans="1:3">
      <c r="B20" s="22"/>
      <c r="C20" s="98" t="s">
        <v>26</v>
      </c>
    </row>
    <row r="21" spans="1:3">
      <c r="B21" s="22">
        <f>SUM(B13:B17)</f>
        <v>358296.80490047351</v>
      </c>
      <c r="C21" s="98">
        <f>+B22*100/B21</f>
        <v>51.556697540552328</v>
      </c>
    </row>
    <row r="22" spans="1:3">
      <c r="B22" s="22">
        <v>184726</v>
      </c>
    </row>
  </sheetData>
  <mergeCells count="1">
    <mergeCell ref="A1:C1"/>
  </mergeCells>
  <pageMargins left="0.7" right="0.7" top="0.75" bottom="0.75" header="0.3" footer="0.3"/>
  <pageSetup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59"/>
  <sheetViews>
    <sheetView workbookViewId="0">
      <selection activeCell="H35" sqref="H35"/>
    </sheetView>
  </sheetViews>
  <sheetFormatPr baseColWidth="10" defaultRowHeight="12.75"/>
  <cols>
    <col min="3" max="3" width="12.5703125" customWidth="1"/>
    <col min="8" max="8" width="14.5703125" bestFit="1" customWidth="1"/>
  </cols>
  <sheetData>
    <row r="1" spans="1:10">
      <c r="A1" s="110" t="s">
        <v>86</v>
      </c>
      <c r="B1" s="110"/>
      <c r="C1" s="110"/>
      <c r="D1" s="110"/>
      <c r="E1" s="110"/>
      <c r="F1" s="110"/>
    </row>
    <row r="2" spans="1:10" ht="13.5" thickBot="1">
      <c r="A2" s="111" t="s">
        <v>61</v>
      </c>
      <c r="B2" s="111"/>
      <c r="C2" s="111"/>
      <c r="D2" s="111"/>
      <c r="E2" s="111"/>
      <c r="F2" s="111"/>
      <c r="H2" t="s">
        <v>26</v>
      </c>
    </row>
    <row r="3" spans="1:10" ht="13.5" thickBot="1">
      <c r="A3" s="2" t="s">
        <v>0</v>
      </c>
      <c r="B3" s="3" t="s">
        <v>1</v>
      </c>
      <c r="C3" s="4"/>
      <c r="D3" s="3" t="s">
        <v>2</v>
      </c>
      <c r="E3" s="4"/>
      <c r="F3" s="5" t="s">
        <v>3</v>
      </c>
    </row>
    <row r="4" spans="1:10" ht="13.5" thickBot="1">
      <c r="A4" s="6"/>
      <c r="B4" s="3" t="s">
        <v>4</v>
      </c>
      <c r="C4" s="4" t="s">
        <v>5</v>
      </c>
      <c r="D4" s="3" t="s">
        <v>4</v>
      </c>
      <c r="E4" s="7" t="s">
        <v>5</v>
      </c>
      <c r="F4" s="8"/>
      <c r="I4" t="s">
        <v>71</v>
      </c>
      <c r="J4" t="s">
        <v>72</v>
      </c>
    </row>
    <row r="5" spans="1:10">
      <c r="A5" s="9"/>
      <c r="B5" s="10"/>
      <c r="C5" s="11"/>
      <c r="D5" s="10"/>
      <c r="E5" s="11"/>
      <c r="F5" s="11"/>
      <c r="H5" s="16" t="s">
        <v>8</v>
      </c>
      <c r="I5" s="89">
        <f>-C8</f>
        <v>-4.6608854702529685</v>
      </c>
      <c r="J5" s="90">
        <f>+E8</f>
        <v>4.5792301536753053</v>
      </c>
    </row>
    <row r="6" spans="1:10">
      <c r="A6" s="12" t="s">
        <v>6</v>
      </c>
      <c r="B6" s="42">
        <f>+B34</f>
        <v>735.0859830483563</v>
      </c>
      <c r="C6" s="14">
        <f>+B6*100/$F$27</f>
        <v>1.5677820782911176</v>
      </c>
      <c r="D6" s="42">
        <f>+D34</f>
        <v>774.13742589780031</v>
      </c>
      <c r="E6" s="14">
        <f>+D6*100/$F$27</f>
        <v>1.6510705012003333</v>
      </c>
      <c r="F6" s="45">
        <f>SUM(B6+D6)</f>
        <v>1509.2234089461567</v>
      </c>
      <c r="G6" t="s">
        <v>26</v>
      </c>
      <c r="H6" s="16" t="s">
        <v>9</v>
      </c>
      <c r="I6" s="89">
        <f t="shared" ref="I6:I22" si="0">-C9</f>
        <v>-2.7811800826351805</v>
      </c>
      <c r="J6" s="90">
        <f t="shared" ref="J6:J22" si="1">+E9</f>
        <v>2.5492789835546192</v>
      </c>
    </row>
    <row r="7" spans="1:10">
      <c r="A7" s="16" t="s">
        <v>7</v>
      </c>
      <c r="B7" s="42">
        <f>SUM(B35:B38)</f>
        <v>1450.263387389153</v>
      </c>
      <c r="C7" s="14">
        <f t="shared" ref="C7:E22" si="2">+B7*100/$F$27</f>
        <v>3.0931033919618511</v>
      </c>
      <c r="D7" s="42">
        <f>SUM(D35:D38)</f>
        <v>1372.9262162559403</v>
      </c>
      <c r="E7" s="14">
        <f t="shared" si="2"/>
        <v>2.9281596524749727</v>
      </c>
      <c r="F7" s="45">
        <f t="shared" ref="F7:F22" si="3">SUM(B7+D7)</f>
        <v>2823.1896036450935</v>
      </c>
      <c r="G7" s="22" t="s">
        <v>26</v>
      </c>
      <c r="H7" s="16" t="s">
        <v>10</v>
      </c>
      <c r="I7" s="89">
        <f t="shared" si="0"/>
        <v>-2.2504205248803753</v>
      </c>
      <c r="J7" s="90">
        <f t="shared" si="1"/>
        <v>2.5362141329021934</v>
      </c>
    </row>
    <row r="8" spans="1:10">
      <c r="A8" s="16" t="s">
        <v>8</v>
      </c>
      <c r="B8" s="42">
        <f>SUM(B6:B7)</f>
        <v>2185.3493704375092</v>
      </c>
      <c r="C8" s="14">
        <f t="shared" si="2"/>
        <v>4.6608854702529685</v>
      </c>
      <c r="D8" s="42">
        <f>SUM(D6:D7)</f>
        <v>2147.0636421537406</v>
      </c>
      <c r="E8" s="14">
        <f t="shared" si="2"/>
        <v>4.5792301536753053</v>
      </c>
      <c r="F8" s="45">
        <f t="shared" si="3"/>
        <v>4332.4130125912498</v>
      </c>
      <c r="G8" t="s">
        <v>26</v>
      </c>
      <c r="H8" s="16" t="s">
        <v>11</v>
      </c>
      <c r="I8" s="89">
        <f t="shared" si="0"/>
        <v>-2.5852073228487908</v>
      </c>
      <c r="J8" s="90">
        <f t="shared" si="1"/>
        <v>5.5117338689922111</v>
      </c>
    </row>
    <row r="9" spans="1:10">
      <c r="A9" s="16" t="s">
        <v>9</v>
      </c>
      <c r="B9" s="42">
        <f>SUM(B39:B43)</f>
        <v>1304.0119053451572</v>
      </c>
      <c r="C9" s="14">
        <f t="shared" si="2"/>
        <v>2.7811800826351805</v>
      </c>
      <c r="D9" s="42">
        <f>SUM(D39:D43)</f>
        <v>1195.2804370192544</v>
      </c>
      <c r="E9" s="14">
        <f t="shared" si="2"/>
        <v>2.5492789835546192</v>
      </c>
      <c r="F9" s="45">
        <f t="shared" si="3"/>
        <v>2499.2923423644115</v>
      </c>
      <c r="G9" t="s">
        <v>26</v>
      </c>
      <c r="H9" s="16" t="s">
        <v>12</v>
      </c>
      <c r="I9" s="89">
        <f t="shared" si="0"/>
        <v>-2.5296817075759801</v>
      </c>
      <c r="J9" s="90">
        <f t="shared" si="1"/>
        <v>6.5699867718387139</v>
      </c>
    </row>
    <row r="10" spans="1:10">
      <c r="A10" s="16" t="s">
        <v>10</v>
      </c>
      <c r="B10" s="42">
        <f>SUM(B44:B48)</f>
        <v>1055.1546715006616</v>
      </c>
      <c r="C10" s="14">
        <f t="shared" si="2"/>
        <v>2.2504205248803753</v>
      </c>
      <c r="D10" s="42">
        <f>SUM(D44:D48)</f>
        <v>1189.1547204938513</v>
      </c>
      <c r="E10" s="14">
        <f t="shared" si="2"/>
        <v>2.5362141329021934</v>
      </c>
      <c r="F10" s="45">
        <f t="shared" si="3"/>
        <v>2244.3093919945131</v>
      </c>
      <c r="G10" s="22" t="s">
        <v>26</v>
      </c>
      <c r="H10" s="16" t="s">
        <v>13</v>
      </c>
      <c r="I10" s="89">
        <f t="shared" si="0"/>
        <v>-2.4561919226560844</v>
      </c>
      <c r="J10" s="90">
        <f t="shared" si="1"/>
        <v>5.4121143827674629</v>
      </c>
    </row>
    <row r="11" spans="1:10">
      <c r="A11" s="16" t="s">
        <v>11</v>
      </c>
      <c r="B11" s="42">
        <f>SUM(B49:B53)</f>
        <v>1212.1261574641126</v>
      </c>
      <c r="C11" s="14">
        <f t="shared" si="2"/>
        <v>2.5852073228487908</v>
      </c>
      <c r="D11" s="42">
        <f>SUM(D49:D53)</f>
        <v>2584.286659154378</v>
      </c>
      <c r="E11" s="14">
        <f t="shared" si="2"/>
        <v>5.5117338689922111</v>
      </c>
      <c r="F11" s="45">
        <f t="shared" si="3"/>
        <v>3796.4128166184905</v>
      </c>
      <c r="G11" s="22" t="s">
        <v>26</v>
      </c>
      <c r="H11" s="16" t="s">
        <v>14</v>
      </c>
      <c r="I11" s="89">
        <f t="shared" si="0"/>
        <v>-1.9907566181634084</v>
      </c>
      <c r="J11" s="90">
        <f t="shared" si="1"/>
        <v>4.2934365456534875</v>
      </c>
    </row>
    <row r="12" spans="1:10">
      <c r="A12" s="16" t="s">
        <v>12</v>
      </c>
      <c r="B12" s="42">
        <f>SUM(B54:B58)</f>
        <v>1186.0918622311497</v>
      </c>
      <c r="C12" s="14">
        <f t="shared" si="2"/>
        <v>2.5296817075759801</v>
      </c>
      <c r="D12" s="42">
        <f>SUM(D54:D58)</f>
        <v>3080.4696977120179</v>
      </c>
      <c r="E12" s="14">
        <f t="shared" si="2"/>
        <v>6.5699867718387139</v>
      </c>
      <c r="F12" s="45">
        <f t="shared" si="3"/>
        <v>4266.5615599431676</v>
      </c>
      <c r="G12" s="22" t="s">
        <v>26</v>
      </c>
      <c r="H12" s="16" t="s">
        <v>15</v>
      </c>
      <c r="I12" s="89">
        <f t="shared" si="0"/>
        <v>-1.8584750053075951</v>
      </c>
      <c r="J12" s="90">
        <f t="shared" si="1"/>
        <v>3.7267486486045107</v>
      </c>
    </row>
    <row r="13" spans="1:10">
      <c r="A13" s="16" t="s">
        <v>13</v>
      </c>
      <c r="B13" s="42">
        <f>SUM(B59:B63)</f>
        <v>1151.6347067757583</v>
      </c>
      <c r="C13" s="14">
        <f t="shared" si="2"/>
        <v>2.4561919226560844</v>
      </c>
      <c r="D13" s="42">
        <f>SUM(D59:D63)</f>
        <v>2537.5780706481801</v>
      </c>
      <c r="E13" s="14">
        <f t="shared" si="2"/>
        <v>5.4121143827674629</v>
      </c>
      <c r="F13" s="45">
        <f t="shared" si="3"/>
        <v>3689.2127774239384</v>
      </c>
      <c r="G13" t="s">
        <v>26</v>
      </c>
      <c r="H13" s="16" t="s">
        <v>16</v>
      </c>
      <c r="I13" s="89">
        <f t="shared" si="0"/>
        <v>-1.7098623291362502</v>
      </c>
      <c r="J13" s="90">
        <f t="shared" si="1"/>
        <v>3.5765028661016114</v>
      </c>
    </row>
    <row r="14" spans="1:10">
      <c r="A14" s="16" t="s">
        <v>14</v>
      </c>
      <c r="B14" s="42">
        <f>SUM(B64:B68)</f>
        <v>933.40605555827733</v>
      </c>
      <c r="C14" s="14">
        <f t="shared" si="2"/>
        <v>1.9907566181634084</v>
      </c>
      <c r="D14" s="42">
        <f>SUM(D64:D68)</f>
        <v>2013.0635931605507</v>
      </c>
      <c r="E14" s="14">
        <f t="shared" si="2"/>
        <v>4.2934365456534875</v>
      </c>
      <c r="F14" s="45">
        <f t="shared" si="3"/>
        <v>2946.469648718828</v>
      </c>
      <c r="H14" s="16" t="s">
        <v>17</v>
      </c>
      <c r="I14" s="89">
        <f t="shared" si="0"/>
        <v>-1.8715398559600216</v>
      </c>
      <c r="J14" s="90">
        <f t="shared" si="1"/>
        <v>3.8394329854816847</v>
      </c>
    </row>
    <row r="15" spans="1:10">
      <c r="A15" s="16" t="s">
        <v>15</v>
      </c>
      <c r="B15" s="42">
        <f>SUM(B69:B73)</f>
        <v>871.38317573857216</v>
      </c>
      <c r="C15" s="14">
        <f t="shared" si="2"/>
        <v>1.8584750053075951</v>
      </c>
      <c r="D15" s="42">
        <f>SUM(D69:D73)</f>
        <v>1747.3606388711969</v>
      </c>
      <c r="E15" s="14">
        <f t="shared" si="2"/>
        <v>3.7267486486045107</v>
      </c>
      <c r="F15" s="45">
        <f t="shared" si="3"/>
        <v>2618.7438146097693</v>
      </c>
      <c r="H15" s="16" t="s">
        <v>18</v>
      </c>
      <c r="I15" s="89">
        <f t="shared" si="0"/>
        <v>-2.0038214688158349</v>
      </c>
      <c r="J15" s="90">
        <f t="shared" si="1"/>
        <v>4.582496366338412</v>
      </c>
    </row>
    <row r="16" spans="1:10">
      <c r="A16" s="16" t="s">
        <v>16</v>
      </c>
      <c r="B16" s="42">
        <f>SUM(B74:B78)</f>
        <v>801.70315026211358</v>
      </c>
      <c r="C16" s="14">
        <f t="shared" si="2"/>
        <v>1.7098623291362502</v>
      </c>
      <c r="D16" s="42">
        <f>SUM(D74:D78)</f>
        <v>1676.9148988290626</v>
      </c>
      <c r="E16" s="14">
        <f t="shared" si="2"/>
        <v>3.5765028661016114</v>
      </c>
      <c r="F16" s="51">
        <f t="shared" si="3"/>
        <v>2478.6180490911761</v>
      </c>
      <c r="H16" s="16" t="s">
        <v>19</v>
      </c>
      <c r="I16" s="89">
        <f t="shared" si="0"/>
        <v>-2.2765502261852268</v>
      </c>
      <c r="J16" s="90">
        <f t="shared" si="1"/>
        <v>4.3620270115787241</v>
      </c>
    </row>
    <row r="17" spans="1:10">
      <c r="A17" s="16" t="s">
        <v>17</v>
      </c>
      <c r="B17" s="42">
        <f>SUM(B79:B83)</f>
        <v>877.50889226397533</v>
      </c>
      <c r="C17" s="14">
        <f t="shared" si="2"/>
        <v>1.8715398559600216</v>
      </c>
      <c r="D17" s="42">
        <f>SUM(D79:D83)</f>
        <v>1800.1949439027976</v>
      </c>
      <c r="E17" s="14">
        <f t="shared" si="2"/>
        <v>3.8394329854816847</v>
      </c>
      <c r="F17" s="45">
        <f t="shared" si="3"/>
        <v>2677.7038361667728</v>
      </c>
      <c r="H17" s="16" t="s">
        <v>20</v>
      </c>
      <c r="I17" s="89">
        <f t="shared" si="0"/>
        <v>-2.2177583982493099</v>
      </c>
      <c r="J17" s="90">
        <f t="shared" si="1"/>
        <v>3.5797690787647185</v>
      </c>
    </row>
    <row r="18" spans="1:10">
      <c r="A18" s="16" t="s">
        <v>18</v>
      </c>
      <c r="B18" s="42">
        <f>SUM(B84:B88)</f>
        <v>939.53177208368038</v>
      </c>
      <c r="C18" s="14">
        <f t="shared" si="2"/>
        <v>2.0038214688158349</v>
      </c>
      <c r="D18" s="42">
        <f>SUM(D84:D88)</f>
        <v>2148.5950712850913</v>
      </c>
      <c r="E18" s="14">
        <f t="shared" si="2"/>
        <v>4.582496366338412</v>
      </c>
      <c r="F18" s="45">
        <f t="shared" si="3"/>
        <v>3088.1268433687719</v>
      </c>
      <c r="H18" s="16" t="s">
        <v>21</v>
      </c>
      <c r="I18" s="89">
        <f t="shared" si="0"/>
        <v>-1.7653879444090605</v>
      </c>
      <c r="J18" s="90">
        <f t="shared" si="1"/>
        <v>2.6423660444531545</v>
      </c>
    </row>
    <row r="19" spans="1:10">
      <c r="A19" s="16" t="s">
        <v>19</v>
      </c>
      <c r="B19" s="42">
        <f>SUM(B89:B93)</f>
        <v>1067.4061045514673</v>
      </c>
      <c r="C19" s="14">
        <f t="shared" si="2"/>
        <v>2.2765502261852268</v>
      </c>
      <c r="D19" s="42">
        <f>SUM(D89:D93)</f>
        <v>2045.2236049189162</v>
      </c>
      <c r="E19" s="14">
        <f t="shared" si="2"/>
        <v>4.3620270115787241</v>
      </c>
      <c r="F19" s="45">
        <f t="shared" si="3"/>
        <v>3112.6297094703832</v>
      </c>
      <c r="H19" s="16" t="s">
        <v>22</v>
      </c>
      <c r="I19" s="89">
        <f t="shared" si="0"/>
        <v>-1.4648963794032628</v>
      </c>
      <c r="J19" s="90">
        <f t="shared" si="1"/>
        <v>1.9809579801740889</v>
      </c>
    </row>
    <row r="20" spans="1:10">
      <c r="A20" s="16" t="s">
        <v>20</v>
      </c>
      <c r="B20" s="42">
        <f>SUM(B94:B98)</f>
        <v>1039.8403801871539</v>
      </c>
      <c r="C20" s="14">
        <f t="shared" si="2"/>
        <v>2.2177583982493099</v>
      </c>
      <c r="D20" s="42">
        <f>SUM(D94:D98)</f>
        <v>1678.4463279604136</v>
      </c>
      <c r="E20" s="14">
        <f t="shared" si="2"/>
        <v>3.5797690787647185</v>
      </c>
      <c r="F20" s="45">
        <f t="shared" si="3"/>
        <v>2718.2867081475674</v>
      </c>
      <c r="H20" s="16" t="s">
        <v>23</v>
      </c>
      <c r="I20" s="89">
        <f t="shared" si="0"/>
        <v>-1.0304900952100993</v>
      </c>
      <c r="J20" s="90">
        <f t="shared" si="1"/>
        <v>1.536753057991606</v>
      </c>
    </row>
    <row r="21" spans="1:10">
      <c r="A21" s="16" t="s">
        <v>21</v>
      </c>
      <c r="B21" s="42">
        <f>SUM(B99:B103)</f>
        <v>827.73744549507626</v>
      </c>
      <c r="C21" s="14">
        <f t="shared" si="2"/>
        <v>1.7653879444090605</v>
      </c>
      <c r="D21" s="42">
        <f>SUM(D99:D103)</f>
        <v>1238.9261672627506</v>
      </c>
      <c r="E21" s="14">
        <f t="shared" si="2"/>
        <v>2.6423660444531545</v>
      </c>
      <c r="F21" s="45">
        <f t="shared" si="3"/>
        <v>2066.6636127578267</v>
      </c>
      <c r="H21" s="16" t="s">
        <v>24</v>
      </c>
      <c r="I21" s="89">
        <f t="shared" si="0"/>
        <v>-0.73979716819362129</v>
      </c>
      <c r="J21" s="90">
        <f t="shared" si="1"/>
        <v>1.0386556268678653</v>
      </c>
    </row>
    <row r="22" spans="1:10">
      <c r="A22" s="16" t="s">
        <v>22</v>
      </c>
      <c r="B22" s="42">
        <f>SUM(B104:B108)</f>
        <v>686.84596541080782</v>
      </c>
      <c r="C22" s="14">
        <f t="shared" si="2"/>
        <v>1.4648963794032628</v>
      </c>
      <c r="D22" s="42">
        <f>SUM(D104:D108)</f>
        <v>928.8117681642251</v>
      </c>
      <c r="E22" s="14">
        <f t="shared" si="2"/>
        <v>1.9809579801740889</v>
      </c>
      <c r="F22" s="45">
        <f t="shared" si="3"/>
        <v>1615.657733575033</v>
      </c>
      <c r="H22" s="16" t="s">
        <v>25</v>
      </c>
      <c r="I22" s="89">
        <f t="shared" si="0"/>
        <v>-0.51442849443927297</v>
      </c>
      <c r="J22" s="90">
        <f t="shared" si="1"/>
        <v>0.97496447993728885</v>
      </c>
    </row>
    <row r="23" spans="1:10">
      <c r="A23" s="16" t="s">
        <v>23</v>
      </c>
      <c r="B23" s="42">
        <f>SUM(B109:B113)</f>
        <v>483.1658909411592</v>
      </c>
      <c r="C23" s="14">
        <f t="shared" ref="C23:E25" si="4">+B23*100/$F$27</f>
        <v>1.0304900952100993</v>
      </c>
      <c r="D23" s="42">
        <f>SUM(D109:D113)</f>
        <v>720.53740630052425</v>
      </c>
      <c r="E23" s="14">
        <f t="shared" si="4"/>
        <v>1.536753057991606</v>
      </c>
      <c r="F23" s="45">
        <f>SUM(B23+D23)</f>
        <v>1203.7032972416835</v>
      </c>
    </row>
    <row r="24" spans="1:10">
      <c r="A24" s="16" t="s">
        <v>24</v>
      </c>
      <c r="B24" s="42">
        <f>SUM(B114:B118)</f>
        <v>346.86869825094317</v>
      </c>
      <c r="C24" s="14">
        <f t="shared" si="4"/>
        <v>0.73979716819362129</v>
      </c>
      <c r="D24" s="42">
        <f>SUM(D114:D118)</f>
        <v>486.99446376953603</v>
      </c>
      <c r="E24" s="14">
        <f t="shared" si="4"/>
        <v>1.0386556268678653</v>
      </c>
      <c r="F24" s="45">
        <f>SUM(B24+D24)</f>
        <v>833.86316202047919</v>
      </c>
    </row>
    <row r="25" spans="1:10">
      <c r="A25" s="16" t="s">
        <v>25</v>
      </c>
      <c r="B25" s="42">
        <f>SUM(B119:B149)</f>
        <v>241.2000881877419</v>
      </c>
      <c r="C25" s="14">
        <f t="shared" si="4"/>
        <v>0.51442849443927297</v>
      </c>
      <c r="D25" s="42">
        <f>SUM(D119:D149)</f>
        <v>457.13159570819658</v>
      </c>
      <c r="E25" s="14">
        <f t="shared" si="4"/>
        <v>0.97496447993728885</v>
      </c>
      <c r="F25" s="45">
        <f>SUM(B25+D25)</f>
        <v>698.33168389593845</v>
      </c>
    </row>
    <row r="26" spans="1:10">
      <c r="A26" s="16"/>
      <c r="B26" s="43"/>
      <c r="C26" s="14" t="s">
        <v>26</v>
      </c>
      <c r="D26" s="43"/>
      <c r="E26" s="14" t="s">
        <v>26</v>
      </c>
      <c r="F26" s="46"/>
    </row>
    <row r="27" spans="1:10" ht="13.5" thickBot="1">
      <c r="A27" s="17" t="s">
        <v>3</v>
      </c>
      <c r="B27" s="44">
        <f>SUM(B8:B25)</f>
        <v>17210.966292685316</v>
      </c>
      <c r="C27" s="21">
        <f>+B27/F27</f>
        <v>0.36707331014322342</v>
      </c>
      <c r="D27" s="44">
        <f>SUM(D8:D25)</f>
        <v>29676.033707314684</v>
      </c>
      <c r="E27" s="21">
        <f>+D27/F27</f>
        <v>0.63292668985677658</v>
      </c>
      <c r="F27" s="47">
        <f>SUM(B27+D27)</f>
        <v>46887</v>
      </c>
      <c r="G27" s="22" t="s">
        <v>26</v>
      </c>
      <c r="H27" s="26">
        <f>SUM(B27+D27)</f>
        <v>46887</v>
      </c>
    </row>
    <row r="29" spans="1:10">
      <c r="A29" s="110" t="s">
        <v>86</v>
      </c>
      <c r="B29" s="110"/>
      <c r="C29" s="110"/>
      <c r="D29" s="110"/>
      <c r="E29" s="110"/>
      <c r="F29" s="110"/>
    </row>
    <row r="30" spans="1:10" ht="13.5" thickBot="1">
      <c r="A30" s="111" t="s">
        <v>60</v>
      </c>
      <c r="B30" s="111"/>
      <c r="C30" s="111"/>
      <c r="D30" s="111"/>
      <c r="E30" s="111"/>
      <c r="F30" s="111"/>
    </row>
    <row r="31" spans="1:10" ht="13.5" thickBot="1">
      <c r="A31" s="2" t="s">
        <v>0</v>
      </c>
      <c r="B31" s="3" t="s">
        <v>1</v>
      </c>
      <c r="C31" s="4"/>
      <c r="D31" s="3" t="s">
        <v>2</v>
      </c>
      <c r="E31" s="4"/>
      <c r="F31" s="5" t="s">
        <v>3</v>
      </c>
    </row>
    <row r="32" spans="1:10" ht="13.5" thickBot="1">
      <c r="A32" s="6"/>
      <c r="B32" s="3" t="s">
        <v>4</v>
      </c>
      <c r="C32" s="4" t="s">
        <v>5</v>
      </c>
      <c r="D32" s="3" t="s">
        <v>4</v>
      </c>
      <c r="E32" s="7" t="s">
        <v>5</v>
      </c>
      <c r="F32" s="8"/>
    </row>
    <row r="33" spans="1:7">
      <c r="A33" s="9"/>
      <c r="B33" s="10"/>
      <c r="C33" s="11"/>
      <c r="D33" s="10"/>
      <c r="E33" s="11"/>
      <c r="F33" s="11"/>
    </row>
    <row r="34" spans="1:7">
      <c r="A34" s="12" t="s">
        <v>6</v>
      </c>
      <c r="B34" s="13">
        <f>+C34*$F$151</f>
        <v>735.0859830483563</v>
      </c>
      <c r="C34" s="61">
        <v>1.5677820782911175E-2</v>
      </c>
      <c r="D34" s="13">
        <f>+E34*$F$151</f>
        <v>774.13742589780031</v>
      </c>
      <c r="E34" s="64">
        <v>1.6510705012003333E-2</v>
      </c>
      <c r="F34" s="88">
        <f>SUM(B34+D34)</f>
        <v>1509.2234089461567</v>
      </c>
    </row>
    <row r="35" spans="1:7">
      <c r="A35" s="20">
        <v>1</v>
      </c>
      <c r="B35" s="13">
        <f t="shared" ref="B35:B98" si="5">+C35*$F$151</f>
        <v>425.73729851550638</v>
      </c>
      <c r="C35" s="61">
        <v>9.0800712034360565E-3</v>
      </c>
      <c r="D35" s="13">
        <f t="shared" ref="D35:D98" si="6">+E35*$F$151</f>
        <v>426.50301308118168</v>
      </c>
      <c r="E35" s="64">
        <v>9.0964022667515878E-3</v>
      </c>
      <c r="F35" s="88">
        <f t="shared" ref="F35:F98" si="7">SUM(B35+D35)</f>
        <v>852.24031159668812</v>
      </c>
    </row>
    <row r="36" spans="1:7">
      <c r="A36" s="20">
        <v>2</v>
      </c>
      <c r="B36" s="13">
        <f t="shared" si="5"/>
        <v>372.90299348390573</v>
      </c>
      <c r="C36" s="61">
        <v>7.9532278346643153E-3</v>
      </c>
      <c r="D36" s="13">
        <f t="shared" si="6"/>
        <v>342.27441085689088</v>
      </c>
      <c r="E36" s="64">
        <v>7.2999853020430158E-3</v>
      </c>
      <c r="F36" s="88">
        <f t="shared" si="7"/>
        <v>715.17740434079656</v>
      </c>
    </row>
    <row r="37" spans="1:7">
      <c r="A37" s="20">
        <v>3</v>
      </c>
      <c r="B37" s="13">
        <f t="shared" si="5"/>
        <v>330.78869237176036</v>
      </c>
      <c r="C37" s="61">
        <v>7.0550193523100293E-3</v>
      </c>
      <c r="D37" s="13">
        <f t="shared" si="6"/>
        <v>315.47440105825291</v>
      </c>
      <c r="E37" s="64">
        <v>6.7283980859993795E-3</v>
      </c>
      <c r="F37" s="88">
        <f t="shared" si="7"/>
        <v>646.26309343001321</v>
      </c>
    </row>
    <row r="38" spans="1:7">
      <c r="A38" s="20">
        <v>4</v>
      </c>
      <c r="B38" s="13">
        <f t="shared" si="5"/>
        <v>320.83440301798049</v>
      </c>
      <c r="C38" s="61">
        <v>6.8427155292081071E-3</v>
      </c>
      <c r="D38" s="13">
        <f t="shared" si="6"/>
        <v>288.67439125961488</v>
      </c>
      <c r="E38" s="64">
        <v>6.1568108699557424E-3</v>
      </c>
      <c r="F38" s="88">
        <f t="shared" si="7"/>
        <v>609.50879427759537</v>
      </c>
    </row>
    <row r="39" spans="1:7">
      <c r="A39" s="20">
        <v>5</v>
      </c>
      <c r="B39" s="13">
        <f t="shared" si="5"/>
        <v>291.7372495223164</v>
      </c>
      <c r="C39" s="61">
        <v>6.2221351232178727E-3</v>
      </c>
      <c r="D39" s="13">
        <f t="shared" si="6"/>
        <v>301.69153887609622</v>
      </c>
      <c r="E39" s="64">
        <v>6.4344389463197949E-3</v>
      </c>
      <c r="F39" s="88">
        <f t="shared" si="7"/>
        <v>593.42878839841262</v>
      </c>
    </row>
    <row r="40" spans="1:7">
      <c r="A40" s="20">
        <v>6</v>
      </c>
      <c r="B40" s="13">
        <f t="shared" si="5"/>
        <v>274.89152907745824</v>
      </c>
      <c r="C40" s="61">
        <v>5.8628517302761586E-3</v>
      </c>
      <c r="D40" s="13">
        <f t="shared" si="6"/>
        <v>223.58865317720839</v>
      </c>
      <c r="E40" s="64">
        <v>4.7686704881354826E-3</v>
      </c>
      <c r="F40" s="88">
        <f t="shared" si="7"/>
        <v>498.4801822546666</v>
      </c>
    </row>
    <row r="41" spans="1:7">
      <c r="A41" s="20">
        <v>7</v>
      </c>
      <c r="B41" s="13">
        <f t="shared" si="5"/>
        <v>264.93723972367843</v>
      </c>
      <c r="C41" s="61">
        <v>5.6505479071742365E-3</v>
      </c>
      <c r="D41" s="13">
        <f t="shared" si="6"/>
        <v>220.52579491450686</v>
      </c>
      <c r="E41" s="64">
        <v>4.7033462348733523E-3</v>
      </c>
      <c r="F41" s="88">
        <f t="shared" si="7"/>
        <v>485.46303463818526</v>
      </c>
    </row>
    <row r="42" spans="1:7">
      <c r="A42" s="20">
        <v>8</v>
      </c>
      <c r="B42" s="13">
        <f t="shared" si="5"/>
        <v>225.88579687423447</v>
      </c>
      <c r="C42" s="61">
        <v>4.8176636780820799E-3</v>
      </c>
      <c r="D42" s="13">
        <f t="shared" si="6"/>
        <v>243.49723188476801</v>
      </c>
      <c r="E42" s="64">
        <v>5.1932781343393269E-3</v>
      </c>
      <c r="F42" s="88">
        <f t="shared" si="7"/>
        <v>469.38302875900251</v>
      </c>
    </row>
    <row r="43" spans="1:7">
      <c r="A43" s="20">
        <v>9</v>
      </c>
      <c r="B43" s="13">
        <f t="shared" si="5"/>
        <v>246.56009014746948</v>
      </c>
      <c r="C43" s="61">
        <v>5.2586023876014564E-3</v>
      </c>
      <c r="D43" s="13">
        <f t="shared" si="6"/>
        <v>205.97721816667482</v>
      </c>
      <c r="E43" s="64">
        <v>4.3930560318782355E-3</v>
      </c>
      <c r="F43" s="88">
        <f t="shared" si="7"/>
        <v>452.5373083141443</v>
      </c>
    </row>
    <row r="44" spans="1:7">
      <c r="A44" s="20">
        <v>10</v>
      </c>
      <c r="B44" s="13">
        <f t="shared" si="5"/>
        <v>209.04007642937634</v>
      </c>
      <c r="C44" s="61">
        <v>4.4583802851403658E-3</v>
      </c>
      <c r="D44" s="13">
        <f t="shared" si="6"/>
        <v>219.76008034883151</v>
      </c>
      <c r="E44" s="64">
        <v>4.6870151715578201E-3</v>
      </c>
      <c r="F44" s="88">
        <f t="shared" si="7"/>
        <v>428.80015677820785</v>
      </c>
    </row>
    <row r="45" spans="1:7">
      <c r="A45" s="20">
        <v>11</v>
      </c>
      <c r="B45" s="13">
        <f t="shared" si="5"/>
        <v>219.76008034883151</v>
      </c>
      <c r="C45" s="61">
        <v>4.6870151715578201E-3</v>
      </c>
      <c r="D45" s="13">
        <f t="shared" si="6"/>
        <v>208.27436186370093</v>
      </c>
      <c r="E45" s="64">
        <v>4.4420492218248328E-3</v>
      </c>
      <c r="F45" s="88">
        <f t="shared" si="7"/>
        <v>428.03444221253244</v>
      </c>
    </row>
    <row r="46" spans="1:7">
      <c r="A46" s="20">
        <v>12</v>
      </c>
      <c r="B46" s="13">
        <f t="shared" si="5"/>
        <v>214.4000783891039</v>
      </c>
      <c r="C46" s="61">
        <v>4.5726977283490925E-3</v>
      </c>
      <c r="D46" s="13">
        <f t="shared" si="6"/>
        <v>226.65151143990983</v>
      </c>
      <c r="E46" s="64">
        <v>4.833994741397612E-3</v>
      </c>
      <c r="F46" s="88">
        <f t="shared" si="7"/>
        <v>441.05158982901372</v>
      </c>
      <c r="G46" s="22" t="s">
        <v>26</v>
      </c>
    </row>
    <row r="47" spans="1:7">
      <c r="A47" s="20">
        <v>13</v>
      </c>
      <c r="B47" s="13">
        <f t="shared" si="5"/>
        <v>197.55435794424577</v>
      </c>
      <c r="C47" s="61">
        <v>4.2134143354073785E-3</v>
      </c>
      <c r="D47" s="13">
        <f t="shared" si="6"/>
        <v>261.10866689530155</v>
      </c>
      <c r="E47" s="64">
        <v>5.568892590596574E-3</v>
      </c>
      <c r="F47" s="88">
        <f t="shared" si="7"/>
        <v>458.66302483954735</v>
      </c>
      <c r="G47" s="22" t="s">
        <v>26</v>
      </c>
    </row>
    <row r="48" spans="1:7">
      <c r="A48" s="20">
        <v>14</v>
      </c>
      <c r="B48" s="13">
        <f t="shared" si="5"/>
        <v>214.4000783891039</v>
      </c>
      <c r="C48" s="61">
        <v>4.5726977283490925E-3</v>
      </c>
      <c r="D48" s="13">
        <f t="shared" si="6"/>
        <v>273.36009994610748</v>
      </c>
      <c r="E48" s="64">
        <v>5.8301896036450935E-3</v>
      </c>
      <c r="F48" s="88">
        <f t="shared" si="7"/>
        <v>487.76017833521138</v>
      </c>
    </row>
    <row r="49" spans="1:6">
      <c r="A49" s="20">
        <v>15</v>
      </c>
      <c r="B49" s="13">
        <f t="shared" si="5"/>
        <v>215.93150752045466</v>
      </c>
      <c r="C49" s="61">
        <v>4.6053598549801577E-3</v>
      </c>
      <c r="D49" s="13">
        <f t="shared" si="6"/>
        <v>392.81157219146542</v>
      </c>
      <c r="E49" s="64">
        <v>8.3778354808681597E-3</v>
      </c>
      <c r="F49" s="88">
        <f t="shared" si="7"/>
        <v>608.74307971192002</v>
      </c>
    </row>
    <row r="50" spans="1:6">
      <c r="A50" s="20">
        <v>16</v>
      </c>
      <c r="B50" s="13">
        <f t="shared" si="5"/>
        <v>223.58865317720839</v>
      </c>
      <c r="C50" s="61">
        <v>4.7686704881354826E-3</v>
      </c>
      <c r="D50" s="13">
        <f t="shared" si="6"/>
        <v>454.83445201117047</v>
      </c>
      <c r="E50" s="64">
        <v>9.7006516094262901E-3</v>
      </c>
      <c r="F50" s="88">
        <f t="shared" si="7"/>
        <v>678.42310518837883</v>
      </c>
    </row>
    <row r="51" spans="1:6">
      <c r="A51" s="20">
        <v>17</v>
      </c>
      <c r="B51" s="13">
        <f t="shared" si="5"/>
        <v>287.14296212826417</v>
      </c>
      <c r="C51" s="61">
        <v>6.1241487433246781E-3</v>
      </c>
      <c r="D51" s="13">
        <f t="shared" si="6"/>
        <v>500.77732595169272</v>
      </c>
      <c r="E51" s="64">
        <v>1.0680515408358238E-2</v>
      </c>
      <c r="F51" s="88">
        <f t="shared" si="7"/>
        <v>787.92028807995689</v>
      </c>
    </row>
    <row r="52" spans="1:6">
      <c r="A52" s="20">
        <v>18</v>
      </c>
      <c r="B52" s="13">
        <f t="shared" si="5"/>
        <v>248.85723384449562</v>
      </c>
      <c r="C52" s="61">
        <v>5.3075955775480545E-3</v>
      </c>
      <c r="D52" s="13">
        <f t="shared" si="6"/>
        <v>621.76022732840136</v>
      </c>
      <c r="E52" s="64">
        <v>1.326082341221237E-2</v>
      </c>
      <c r="F52" s="88">
        <f t="shared" si="7"/>
        <v>870.61746117289704</v>
      </c>
    </row>
    <row r="53" spans="1:6">
      <c r="A53" s="20">
        <v>19</v>
      </c>
      <c r="B53" s="13">
        <f t="shared" si="5"/>
        <v>236.60580079368967</v>
      </c>
      <c r="C53" s="61">
        <v>5.0462985644995342E-3</v>
      </c>
      <c r="D53" s="13">
        <f t="shared" si="6"/>
        <v>614.10308167164771</v>
      </c>
      <c r="E53" s="64">
        <v>1.3097512779057045E-2</v>
      </c>
      <c r="F53" s="88">
        <f t="shared" si="7"/>
        <v>850.70888246533741</v>
      </c>
    </row>
    <row r="54" spans="1:6">
      <c r="A54" s="20">
        <v>20</v>
      </c>
      <c r="B54" s="13">
        <f t="shared" si="5"/>
        <v>216.69722208613001</v>
      </c>
      <c r="C54" s="61">
        <v>4.6216909182956898E-3</v>
      </c>
      <c r="D54" s="13">
        <f t="shared" si="6"/>
        <v>625.58880015677823</v>
      </c>
      <c r="E54" s="64">
        <v>1.3342478728790031E-2</v>
      </c>
      <c r="F54" s="88">
        <f t="shared" si="7"/>
        <v>842.2860222429083</v>
      </c>
    </row>
    <row r="55" spans="1:6">
      <c r="A55" s="20">
        <v>21</v>
      </c>
      <c r="B55" s="13">
        <f t="shared" si="5"/>
        <v>245.79437558179413</v>
      </c>
      <c r="C55" s="61">
        <v>5.2422713242859242E-3</v>
      </c>
      <c r="D55" s="13">
        <f t="shared" si="6"/>
        <v>666.93738670324819</v>
      </c>
      <c r="E55" s="64">
        <v>1.4224356147828784E-2</v>
      </c>
      <c r="F55" s="88">
        <f t="shared" si="7"/>
        <v>912.73176228504235</v>
      </c>
    </row>
    <row r="56" spans="1:6">
      <c r="A56" s="20">
        <v>22</v>
      </c>
      <c r="B56" s="13">
        <f t="shared" si="5"/>
        <v>248.09151927882024</v>
      </c>
      <c r="C56" s="61">
        <v>5.2912645142325215E-3</v>
      </c>
      <c r="D56" s="13">
        <f t="shared" si="6"/>
        <v>607.97736514624467</v>
      </c>
      <c r="E56" s="64">
        <v>1.2966864272532784E-2</v>
      </c>
      <c r="F56" s="88">
        <f t="shared" si="7"/>
        <v>856.06888442506488</v>
      </c>
    </row>
    <row r="57" spans="1:6">
      <c r="A57" s="20">
        <v>23</v>
      </c>
      <c r="B57" s="13">
        <f t="shared" si="5"/>
        <v>224.35436774288374</v>
      </c>
      <c r="C57" s="61">
        <v>4.7850015514510147E-3</v>
      </c>
      <c r="D57" s="13">
        <f t="shared" si="6"/>
        <v>627.88594385380429</v>
      </c>
      <c r="E57" s="64">
        <v>1.3391471918736629E-2</v>
      </c>
      <c r="F57" s="88">
        <f t="shared" si="7"/>
        <v>852.240311596688</v>
      </c>
    </row>
    <row r="58" spans="1:6">
      <c r="A58" s="20">
        <v>24</v>
      </c>
      <c r="B58" s="13">
        <f t="shared" si="5"/>
        <v>251.15437754152174</v>
      </c>
      <c r="C58" s="61">
        <v>5.3565887674946518E-3</v>
      </c>
      <c r="D58" s="13">
        <f t="shared" si="6"/>
        <v>552.08020185194266</v>
      </c>
      <c r="E58" s="64">
        <v>1.1774696650498915E-2</v>
      </c>
      <c r="F58" s="88">
        <f t="shared" si="7"/>
        <v>803.2345793934644</v>
      </c>
    </row>
    <row r="59" spans="1:6">
      <c r="A59" s="20">
        <v>25</v>
      </c>
      <c r="B59" s="13">
        <f t="shared" si="5"/>
        <v>244.26294645044337</v>
      </c>
      <c r="C59" s="61">
        <v>5.2096091976548591E-3</v>
      </c>
      <c r="D59" s="13">
        <f t="shared" si="6"/>
        <v>591.13164470138656</v>
      </c>
      <c r="E59" s="64">
        <v>1.260758087959107E-2</v>
      </c>
      <c r="F59" s="88">
        <f t="shared" si="7"/>
        <v>835.3945911518299</v>
      </c>
    </row>
    <row r="60" spans="1:6">
      <c r="A60" s="20">
        <v>26</v>
      </c>
      <c r="B60" s="13">
        <f t="shared" si="5"/>
        <v>254.98295036989859</v>
      </c>
      <c r="C60" s="61">
        <v>5.4382440840723143E-3</v>
      </c>
      <c r="D60" s="13">
        <f t="shared" si="6"/>
        <v>502.30875508304348</v>
      </c>
      <c r="E60" s="64">
        <v>1.0713177534989304E-2</v>
      </c>
      <c r="F60" s="88">
        <f t="shared" si="7"/>
        <v>757.2917054529421</v>
      </c>
    </row>
    <row r="61" spans="1:6">
      <c r="A61" s="20">
        <v>27</v>
      </c>
      <c r="B61" s="13">
        <f t="shared" si="5"/>
        <v>234.30865709666355</v>
      </c>
      <c r="C61" s="61">
        <v>4.9973053745529369E-3</v>
      </c>
      <c r="D61" s="13">
        <f t="shared" si="6"/>
        <v>513.02875900249865</v>
      </c>
      <c r="E61" s="64">
        <v>1.0941812421406757E-2</v>
      </c>
      <c r="F61" s="88">
        <f t="shared" si="7"/>
        <v>747.33741609916217</v>
      </c>
    </row>
    <row r="62" spans="1:6">
      <c r="A62" s="20">
        <v>28</v>
      </c>
      <c r="B62" s="13">
        <f t="shared" si="5"/>
        <v>215.16579295477931</v>
      </c>
      <c r="C62" s="61">
        <v>4.5890287916646256E-3</v>
      </c>
      <c r="D62" s="13">
        <f t="shared" si="6"/>
        <v>463.25731223359952</v>
      </c>
      <c r="E62" s="64">
        <v>9.8802933058971462E-3</v>
      </c>
      <c r="F62" s="88">
        <f t="shared" si="7"/>
        <v>678.42310518837883</v>
      </c>
    </row>
    <row r="63" spans="1:6">
      <c r="A63" s="20">
        <v>29</v>
      </c>
      <c r="B63" s="13">
        <f t="shared" si="5"/>
        <v>202.91435990397338</v>
      </c>
      <c r="C63" s="61">
        <v>4.3277317786161061E-3</v>
      </c>
      <c r="D63" s="13">
        <f t="shared" si="6"/>
        <v>467.85159962765181</v>
      </c>
      <c r="E63" s="64">
        <v>9.9782796857903425E-3</v>
      </c>
      <c r="F63" s="88">
        <f t="shared" si="7"/>
        <v>670.76595953162519</v>
      </c>
    </row>
    <row r="64" spans="1:6">
      <c r="A64" s="20">
        <v>30</v>
      </c>
      <c r="B64" s="13">
        <f t="shared" si="5"/>
        <v>194.49149968154424</v>
      </c>
      <c r="C64" s="61">
        <v>4.1480900821452482E-3</v>
      </c>
      <c r="D64" s="13">
        <f t="shared" si="6"/>
        <v>437.98873156631231</v>
      </c>
      <c r="E64" s="64">
        <v>9.341368216484576E-3</v>
      </c>
      <c r="F64" s="88">
        <f t="shared" si="7"/>
        <v>632.48023124785652</v>
      </c>
    </row>
    <row r="65" spans="1:6">
      <c r="A65" s="20">
        <v>31</v>
      </c>
      <c r="B65" s="13">
        <f t="shared" si="5"/>
        <v>182.24006663073831</v>
      </c>
      <c r="C65" s="61">
        <v>3.8867930690967287E-3</v>
      </c>
      <c r="D65" s="13">
        <f t="shared" si="6"/>
        <v>429.5658713438832</v>
      </c>
      <c r="E65" s="64">
        <v>9.1617265200137181E-3</v>
      </c>
      <c r="F65" s="88">
        <f t="shared" si="7"/>
        <v>611.80593797462154</v>
      </c>
    </row>
    <row r="66" spans="1:6">
      <c r="A66" s="20">
        <v>32</v>
      </c>
      <c r="B66" s="13">
        <f t="shared" si="5"/>
        <v>186.06863945911519</v>
      </c>
      <c r="C66" s="61">
        <v>3.9684483856743911E-3</v>
      </c>
      <c r="D66" s="13">
        <f t="shared" si="6"/>
        <v>405.06300524227134</v>
      </c>
      <c r="E66" s="64">
        <v>8.6391324939166791E-3</v>
      </c>
      <c r="F66" s="88">
        <f t="shared" si="7"/>
        <v>591.13164470138656</v>
      </c>
    </row>
    <row r="67" spans="1:6">
      <c r="A67" s="20">
        <v>33</v>
      </c>
      <c r="B67" s="13">
        <f t="shared" si="5"/>
        <v>187.60006859046592</v>
      </c>
      <c r="C67" s="61">
        <v>4.0011105123054563E-3</v>
      </c>
      <c r="D67" s="13">
        <f t="shared" si="6"/>
        <v>388.98299936308848</v>
      </c>
      <c r="E67" s="64">
        <v>8.2961801642904964E-3</v>
      </c>
      <c r="F67" s="88">
        <f t="shared" si="7"/>
        <v>576.5830679535544</v>
      </c>
    </row>
    <row r="68" spans="1:6">
      <c r="A68" s="20">
        <v>34</v>
      </c>
      <c r="B68" s="13">
        <f t="shared" si="5"/>
        <v>183.00578119641369</v>
      </c>
      <c r="C68" s="61">
        <v>3.9031241324122613E-3</v>
      </c>
      <c r="D68" s="13">
        <f t="shared" si="6"/>
        <v>351.46298564499534</v>
      </c>
      <c r="E68" s="64">
        <v>7.4959580618294058E-3</v>
      </c>
      <c r="F68" s="88">
        <f t="shared" si="7"/>
        <v>534.46876684140898</v>
      </c>
    </row>
    <row r="69" spans="1:6">
      <c r="A69" s="20">
        <v>35</v>
      </c>
      <c r="B69" s="13">
        <f t="shared" si="5"/>
        <v>180.70863749938758</v>
      </c>
      <c r="C69" s="61">
        <v>3.854130942465664E-3</v>
      </c>
      <c r="D69" s="13">
        <f t="shared" si="6"/>
        <v>334.61726520013718</v>
      </c>
      <c r="E69" s="64">
        <v>7.1366746688876909E-3</v>
      </c>
      <c r="F69" s="88">
        <f t="shared" si="7"/>
        <v>515.3259026995247</v>
      </c>
    </row>
    <row r="70" spans="1:6">
      <c r="A70" s="20">
        <v>36</v>
      </c>
      <c r="B70" s="13">
        <f t="shared" si="5"/>
        <v>186.06863945911519</v>
      </c>
      <c r="C70" s="61">
        <v>3.9684483856743911E-3</v>
      </c>
      <c r="D70" s="13">
        <f t="shared" si="6"/>
        <v>366.01156239282739</v>
      </c>
      <c r="E70" s="64">
        <v>7.8062482648245226E-3</v>
      </c>
      <c r="F70" s="88">
        <f t="shared" si="7"/>
        <v>552.08020185194255</v>
      </c>
    </row>
    <row r="71" spans="1:6">
      <c r="A71" s="20">
        <v>37</v>
      </c>
      <c r="B71" s="13">
        <f t="shared" si="5"/>
        <v>168.45720444858165</v>
      </c>
      <c r="C71" s="61">
        <v>3.5928339294171445E-3</v>
      </c>
      <c r="D71" s="13">
        <f t="shared" si="6"/>
        <v>370.60584978687962</v>
      </c>
      <c r="E71" s="64">
        <v>7.904234644717718E-3</v>
      </c>
      <c r="F71" s="88">
        <f t="shared" si="7"/>
        <v>539.06305423546132</v>
      </c>
    </row>
    <row r="72" spans="1:6">
      <c r="A72" s="20">
        <v>38</v>
      </c>
      <c r="B72" s="13">
        <f t="shared" si="5"/>
        <v>172.2857772769585</v>
      </c>
      <c r="C72" s="61">
        <v>3.6744892459948065E-3</v>
      </c>
      <c r="D72" s="13">
        <f t="shared" si="6"/>
        <v>362.18298956445051</v>
      </c>
      <c r="E72" s="64">
        <v>7.7245929482468601E-3</v>
      </c>
      <c r="F72" s="88">
        <f t="shared" si="7"/>
        <v>534.46876684140898</v>
      </c>
    </row>
    <row r="73" spans="1:6">
      <c r="A73" s="50">
        <v>39</v>
      </c>
      <c r="B73" s="13">
        <f t="shared" si="5"/>
        <v>163.86291705452942</v>
      </c>
      <c r="C73" s="61">
        <v>3.4948475495239495E-3</v>
      </c>
      <c r="D73" s="13">
        <f t="shared" si="6"/>
        <v>313.94297192690215</v>
      </c>
      <c r="E73" s="64">
        <v>6.6957359593683144E-3</v>
      </c>
      <c r="F73" s="88">
        <f t="shared" si="7"/>
        <v>477.80588898143156</v>
      </c>
    </row>
    <row r="74" spans="1:6">
      <c r="A74" s="20">
        <v>40</v>
      </c>
      <c r="B74" s="13">
        <f t="shared" si="5"/>
        <v>159.26862966047719</v>
      </c>
      <c r="C74" s="61">
        <v>3.3968611696307545E-3</v>
      </c>
      <c r="D74" s="13">
        <f t="shared" si="6"/>
        <v>337.68012346283865</v>
      </c>
      <c r="E74" s="64">
        <v>7.2019989221498212E-3</v>
      </c>
      <c r="F74" s="88">
        <f t="shared" si="7"/>
        <v>496.94875312331584</v>
      </c>
    </row>
    <row r="75" spans="1:6">
      <c r="A75" s="20">
        <v>41</v>
      </c>
      <c r="B75" s="13">
        <f t="shared" si="5"/>
        <v>164.6286316202048</v>
      </c>
      <c r="C75" s="61">
        <v>3.5111786128394821E-3</v>
      </c>
      <c r="D75" s="13">
        <f t="shared" si="6"/>
        <v>339.97726715986477</v>
      </c>
      <c r="E75" s="64">
        <v>7.2509921120964185E-3</v>
      </c>
      <c r="F75" s="88">
        <f t="shared" si="7"/>
        <v>504.60589878006954</v>
      </c>
    </row>
    <row r="76" spans="1:6">
      <c r="A76" s="20">
        <v>42</v>
      </c>
      <c r="B76" s="13">
        <f t="shared" si="5"/>
        <v>159.26862966047719</v>
      </c>
      <c r="C76" s="61">
        <v>3.3968611696307545E-3</v>
      </c>
      <c r="D76" s="13">
        <f t="shared" si="6"/>
        <v>328.49154867473419</v>
      </c>
      <c r="E76" s="64">
        <v>7.0060261623634311E-3</v>
      </c>
      <c r="F76" s="88">
        <f t="shared" si="7"/>
        <v>487.76017833521138</v>
      </c>
    </row>
    <row r="77" spans="1:6">
      <c r="A77" s="20">
        <v>43</v>
      </c>
      <c r="B77" s="13">
        <f t="shared" si="5"/>
        <v>163.09720248885404</v>
      </c>
      <c r="C77" s="61">
        <v>3.4785164862084169E-3</v>
      </c>
      <c r="D77" s="13">
        <f t="shared" si="6"/>
        <v>323.13154671500661</v>
      </c>
      <c r="E77" s="64">
        <v>6.8917087191547044E-3</v>
      </c>
      <c r="F77" s="88">
        <f t="shared" si="7"/>
        <v>486.22874920386062</v>
      </c>
    </row>
    <row r="78" spans="1:6">
      <c r="A78" s="20">
        <v>44</v>
      </c>
      <c r="B78" s="13">
        <f t="shared" si="5"/>
        <v>155.44005683210034</v>
      </c>
      <c r="C78" s="61">
        <v>3.3152058530530925E-3</v>
      </c>
      <c r="D78" s="13">
        <f t="shared" si="6"/>
        <v>347.63441281661846</v>
      </c>
      <c r="E78" s="64">
        <v>7.4143027452517433E-3</v>
      </c>
      <c r="F78" s="88">
        <f t="shared" si="7"/>
        <v>503.07446964871883</v>
      </c>
    </row>
    <row r="79" spans="1:6">
      <c r="A79" s="20">
        <v>45</v>
      </c>
      <c r="B79" s="13">
        <f t="shared" si="5"/>
        <v>166.92577531723092</v>
      </c>
      <c r="C79" s="61">
        <v>3.5601718027860794E-3</v>
      </c>
      <c r="D79" s="13">
        <f t="shared" si="6"/>
        <v>329.2572632404096</v>
      </c>
      <c r="E79" s="64">
        <v>7.0223572256789641E-3</v>
      </c>
      <c r="F79" s="88">
        <f t="shared" si="7"/>
        <v>496.18303855764054</v>
      </c>
    </row>
    <row r="80" spans="1:6">
      <c r="A80" s="20">
        <v>46</v>
      </c>
      <c r="B80" s="13">
        <f t="shared" si="5"/>
        <v>163.09720248885404</v>
      </c>
      <c r="C80" s="61">
        <v>3.4785164862084169E-3</v>
      </c>
      <c r="D80" s="13">
        <f t="shared" si="6"/>
        <v>359.88584586742445</v>
      </c>
      <c r="E80" s="64">
        <v>7.6755997583002628E-3</v>
      </c>
      <c r="F80" s="88">
        <f t="shared" si="7"/>
        <v>522.98304835627846</v>
      </c>
    </row>
    <row r="81" spans="1:6">
      <c r="A81" s="20">
        <v>47</v>
      </c>
      <c r="B81" s="13">
        <f t="shared" si="5"/>
        <v>185.30292489343981</v>
      </c>
      <c r="C81" s="61">
        <v>3.952117322358859E-3</v>
      </c>
      <c r="D81" s="13">
        <f t="shared" si="6"/>
        <v>355.29155847337222</v>
      </c>
      <c r="E81" s="64">
        <v>7.5776133784070682E-3</v>
      </c>
      <c r="F81" s="88">
        <f t="shared" si="7"/>
        <v>540.59448336681203</v>
      </c>
    </row>
    <row r="82" spans="1:6">
      <c r="A82" s="20">
        <v>48</v>
      </c>
      <c r="B82" s="13">
        <f t="shared" si="5"/>
        <v>183.77149576208907</v>
      </c>
      <c r="C82" s="61">
        <v>3.9194551957277939E-3</v>
      </c>
      <c r="D82" s="13">
        <f t="shared" si="6"/>
        <v>387.45157023173778</v>
      </c>
      <c r="E82" s="64">
        <v>8.2635180376594321E-3</v>
      </c>
      <c r="F82" s="88">
        <f t="shared" si="7"/>
        <v>571.22306599382682</v>
      </c>
    </row>
    <row r="83" spans="1:6">
      <c r="A83" s="20">
        <v>49</v>
      </c>
      <c r="B83" s="13">
        <f t="shared" si="5"/>
        <v>178.41149380236149</v>
      </c>
      <c r="C83" s="61">
        <v>3.8051377525190667E-3</v>
      </c>
      <c r="D83" s="13">
        <f t="shared" si="6"/>
        <v>368.30870608985356</v>
      </c>
      <c r="E83" s="64">
        <v>7.8552414547711207E-3</v>
      </c>
      <c r="F83" s="88">
        <f t="shared" si="7"/>
        <v>546.72019989221508</v>
      </c>
    </row>
    <row r="84" spans="1:6">
      <c r="A84" s="20">
        <v>50</v>
      </c>
      <c r="B84" s="13">
        <f t="shared" si="5"/>
        <v>190.66292685316739</v>
      </c>
      <c r="C84" s="61">
        <v>4.0664347655675857E-3</v>
      </c>
      <c r="D84" s="13">
        <f t="shared" si="6"/>
        <v>445.64587722306601</v>
      </c>
      <c r="E84" s="64">
        <v>9.5046788496399009E-3</v>
      </c>
      <c r="F84" s="88">
        <f t="shared" si="7"/>
        <v>636.3088040762334</v>
      </c>
    </row>
    <row r="85" spans="1:6">
      <c r="A85" s="20">
        <v>51</v>
      </c>
      <c r="B85" s="13">
        <f t="shared" si="5"/>
        <v>176.11435010533535</v>
      </c>
      <c r="C85" s="61">
        <v>3.756144562572469E-3</v>
      </c>
      <c r="D85" s="13">
        <f t="shared" si="6"/>
        <v>414.25158003037575</v>
      </c>
      <c r="E85" s="64">
        <v>8.8351052537030683E-3</v>
      </c>
      <c r="F85" s="88">
        <f t="shared" si="7"/>
        <v>590.3659301357111</v>
      </c>
    </row>
    <row r="86" spans="1:6">
      <c r="A86" s="20">
        <v>52</v>
      </c>
      <c r="B86" s="13">
        <f t="shared" si="5"/>
        <v>183.77149576208907</v>
      </c>
      <c r="C86" s="61">
        <v>3.9194551957277939E-3</v>
      </c>
      <c r="D86" s="13">
        <f t="shared" si="6"/>
        <v>431.86301504090932</v>
      </c>
      <c r="E86" s="64">
        <v>9.2107197099603154E-3</v>
      </c>
      <c r="F86" s="88">
        <f t="shared" si="7"/>
        <v>615.63451080299842</v>
      </c>
    </row>
    <row r="87" spans="1:6">
      <c r="A87" s="20">
        <v>53</v>
      </c>
      <c r="B87" s="13">
        <f t="shared" si="5"/>
        <v>180.70863749938758</v>
      </c>
      <c r="C87" s="61">
        <v>3.854130942465664E-3</v>
      </c>
      <c r="D87" s="13">
        <f t="shared" si="6"/>
        <v>428.0344422125325</v>
      </c>
      <c r="E87" s="64">
        <v>9.1290643933826538E-3</v>
      </c>
      <c r="F87" s="88">
        <f t="shared" si="7"/>
        <v>608.74307971192002</v>
      </c>
    </row>
    <row r="88" spans="1:6">
      <c r="A88" s="20">
        <v>54</v>
      </c>
      <c r="B88" s="13">
        <f t="shared" si="5"/>
        <v>208.27436186370093</v>
      </c>
      <c r="C88" s="61">
        <v>4.4420492218248328E-3</v>
      </c>
      <c r="D88" s="13">
        <f t="shared" si="6"/>
        <v>428.80015677820779</v>
      </c>
      <c r="E88" s="64">
        <v>9.1453954566981851E-3</v>
      </c>
      <c r="F88" s="88">
        <f t="shared" si="7"/>
        <v>637.07451864190875</v>
      </c>
    </row>
    <row r="89" spans="1:6">
      <c r="A89" s="20">
        <v>55</v>
      </c>
      <c r="B89" s="13">
        <f t="shared" si="5"/>
        <v>228.94865513693597</v>
      </c>
      <c r="C89" s="61">
        <v>4.8829879313442102E-3</v>
      </c>
      <c r="D89" s="13">
        <f t="shared" si="6"/>
        <v>465.55445593062569</v>
      </c>
      <c r="E89" s="64">
        <v>9.9292864958437452E-3</v>
      </c>
      <c r="F89" s="88">
        <f t="shared" si="7"/>
        <v>694.50311106756169</v>
      </c>
    </row>
    <row r="90" spans="1:6">
      <c r="A90" s="20">
        <v>56</v>
      </c>
      <c r="B90" s="13">
        <f t="shared" si="5"/>
        <v>218.22865121748077</v>
      </c>
      <c r="C90" s="61">
        <v>4.654353044926755E-3</v>
      </c>
      <c r="D90" s="13">
        <f t="shared" si="6"/>
        <v>419.61158199010339</v>
      </c>
      <c r="E90" s="64">
        <v>8.9494226969117959E-3</v>
      </c>
      <c r="F90" s="88">
        <f t="shared" si="7"/>
        <v>637.84023320758411</v>
      </c>
    </row>
    <row r="91" spans="1:6">
      <c r="A91" s="20">
        <v>57</v>
      </c>
      <c r="B91" s="13">
        <f t="shared" si="5"/>
        <v>205.97721816667482</v>
      </c>
      <c r="C91" s="61">
        <v>4.3930560318782355E-3</v>
      </c>
      <c r="D91" s="13">
        <f t="shared" si="6"/>
        <v>385.92014110038707</v>
      </c>
      <c r="E91" s="64">
        <v>8.2308559110283678E-3</v>
      </c>
      <c r="F91" s="88">
        <f t="shared" si="7"/>
        <v>591.89735926706192</v>
      </c>
    </row>
    <row r="92" spans="1:6">
      <c r="A92" s="20">
        <v>58</v>
      </c>
      <c r="B92" s="13">
        <f t="shared" si="5"/>
        <v>212.10293469207778</v>
      </c>
      <c r="C92" s="61">
        <v>4.5237045384024952E-3</v>
      </c>
      <c r="D92" s="13">
        <f t="shared" si="6"/>
        <v>403.53157611092053</v>
      </c>
      <c r="E92" s="64">
        <v>8.6064703672856131E-3</v>
      </c>
      <c r="F92" s="88">
        <f t="shared" si="7"/>
        <v>615.63451080299831</v>
      </c>
    </row>
    <row r="93" spans="1:6">
      <c r="A93" s="20">
        <v>59</v>
      </c>
      <c r="B93" s="13">
        <f t="shared" si="5"/>
        <v>202.14864533829797</v>
      </c>
      <c r="C93" s="61">
        <v>4.3114007153005731E-3</v>
      </c>
      <c r="D93" s="13">
        <f t="shared" si="6"/>
        <v>370.60584978687962</v>
      </c>
      <c r="E93" s="64">
        <v>7.904234644717718E-3</v>
      </c>
      <c r="F93" s="88">
        <f t="shared" si="7"/>
        <v>572.75449512517753</v>
      </c>
    </row>
    <row r="94" spans="1:6">
      <c r="A94" s="20">
        <v>60</v>
      </c>
      <c r="B94" s="13">
        <f t="shared" si="5"/>
        <v>215.93150752045466</v>
      </c>
      <c r="C94" s="61">
        <v>4.6053598549801577E-3</v>
      </c>
      <c r="D94" s="13">
        <f t="shared" si="6"/>
        <v>367.54299152417815</v>
      </c>
      <c r="E94" s="64">
        <v>7.8389103914555877E-3</v>
      </c>
      <c r="F94" s="88">
        <f t="shared" si="7"/>
        <v>583.47449904463281</v>
      </c>
    </row>
    <row r="95" spans="1:6">
      <c r="A95" s="20">
        <v>61</v>
      </c>
      <c r="B95" s="13">
        <f t="shared" si="5"/>
        <v>192.96007055019354</v>
      </c>
      <c r="C95" s="61">
        <v>4.1154279555141839E-3</v>
      </c>
      <c r="D95" s="13">
        <f t="shared" si="6"/>
        <v>345.33726911959241</v>
      </c>
      <c r="E95" s="64">
        <v>7.3653095553051461E-3</v>
      </c>
      <c r="F95" s="88">
        <f t="shared" si="7"/>
        <v>538.29733966978597</v>
      </c>
    </row>
    <row r="96" spans="1:6">
      <c r="A96" s="20">
        <v>62</v>
      </c>
      <c r="B96" s="13">
        <f t="shared" si="5"/>
        <v>205.97721816667482</v>
      </c>
      <c r="C96" s="61">
        <v>4.3930560318782355E-3</v>
      </c>
      <c r="D96" s="13">
        <f t="shared" si="6"/>
        <v>356.82298760472298</v>
      </c>
      <c r="E96" s="64">
        <v>7.6102755050381334E-3</v>
      </c>
      <c r="F96" s="88">
        <f t="shared" si="7"/>
        <v>562.80020577139783</v>
      </c>
    </row>
    <row r="97" spans="1:6">
      <c r="A97" s="20">
        <v>63</v>
      </c>
      <c r="B97" s="13">
        <f t="shared" si="5"/>
        <v>204.44578903532408</v>
      </c>
      <c r="C97" s="61">
        <v>4.3603939052471704E-3</v>
      </c>
      <c r="D97" s="13">
        <f t="shared" si="6"/>
        <v>320.83440301798049</v>
      </c>
      <c r="E97" s="64">
        <v>6.8427155292081071E-3</v>
      </c>
      <c r="F97" s="88">
        <f t="shared" si="7"/>
        <v>525.28019205330452</v>
      </c>
    </row>
    <row r="98" spans="1:6">
      <c r="A98" s="20">
        <v>64</v>
      </c>
      <c r="B98" s="13">
        <f t="shared" si="5"/>
        <v>220.52579491450686</v>
      </c>
      <c r="C98" s="61">
        <v>4.7033462348733523E-3</v>
      </c>
      <c r="D98" s="13">
        <f t="shared" si="6"/>
        <v>287.90867669393953</v>
      </c>
      <c r="E98" s="64">
        <v>6.1404798066402103E-3</v>
      </c>
      <c r="F98" s="88">
        <f t="shared" si="7"/>
        <v>508.43447160844642</v>
      </c>
    </row>
    <row r="99" spans="1:6">
      <c r="A99" s="20">
        <v>65</v>
      </c>
      <c r="B99" s="13">
        <f t="shared" ref="B99:B149" si="8">+C99*$F$151</f>
        <v>201.38293077262261</v>
      </c>
      <c r="C99" s="61">
        <v>4.2950696519850409E-3</v>
      </c>
      <c r="D99" s="13">
        <f t="shared" ref="D99:D149" si="9">+E99*$F$151</f>
        <v>281.01724560286124</v>
      </c>
      <c r="E99" s="64">
        <v>5.9935002368004184E-3</v>
      </c>
      <c r="F99" s="88">
        <f t="shared" ref="F99:F149" si="10">SUM(B99+D99)</f>
        <v>482.40017637548385</v>
      </c>
    </row>
    <row r="100" spans="1:6">
      <c r="A100" s="20">
        <v>66</v>
      </c>
      <c r="B100" s="13">
        <f t="shared" si="8"/>
        <v>172.2857772769585</v>
      </c>
      <c r="C100" s="61">
        <v>3.6744892459948065E-3</v>
      </c>
      <c r="D100" s="13">
        <f t="shared" si="9"/>
        <v>266.46866885502914</v>
      </c>
      <c r="E100" s="64">
        <v>5.6832100338053007E-3</v>
      </c>
      <c r="F100" s="88">
        <f t="shared" si="10"/>
        <v>438.75444613198761</v>
      </c>
    </row>
    <row r="101" spans="1:6">
      <c r="A101" s="20">
        <v>67</v>
      </c>
      <c r="B101" s="13">
        <f t="shared" si="8"/>
        <v>147.01719660967126</v>
      </c>
      <c r="C101" s="61">
        <v>3.135564156582235E-3</v>
      </c>
      <c r="D101" s="13">
        <f t="shared" si="9"/>
        <v>222.05722404585762</v>
      </c>
      <c r="E101" s="64">
        <v>4.7360083615044174E-3</v>
      </c>
      <c r="F101" s="88">
        <f t="shared" si="10"/>
        <v>369.07442065552891</v>
      </c>
    </row>
    <row r="102" spans="1:6">
      <c r="A102" s="20">
        <v>68</v>
      </c>
      <c r="B102" s="13">
        <f t="shared" si="8"/>
        <v>147.01719660967126</v>
      </c>
      <c r="C102" s="61">
        <v>3.135564156582235E-3</v>
      </c>
      <c r="D102" s="13">
        <f t="shared" si="9"/>
        <v>225.12008230855912</v>
      </c>
      <c r="E102" s="64">
        <v>4.8013326147665477E-3</v>
      </c>
      <c r="F102" s="88">
        <f t="shared" si="10"/>
        <v>372.13727891823038</v>
      </c>
    </row>
    <row r="103" spans="1:6">
      <c r="A103" s="20">
        <v>69</v>
      </c>
      <c r="B103" s="13">
        <f t="shared" si="8"/>
        <v>160.03434422615257</v>
      </c>
      <c r="C103" s="61">
        <v>3.413192232946287E-3</v>
      </c>
      <c r="D103" s="13">
        <f t="shared" si="9"/>
        <v>244.26294645044337</v>
      </c>
      <c r="E103" s="64">
        <v>5.2096091976548591E-3</v>
      </c>
      <c r="F103" s="88">
        <f t="shared" si="10"/>
        <v>404.29729067659594</v>
      </c>
    </row>
    <row r="104" spans="1:6">
      <c r="A104" s="20">
        <v>70</v>
      </c>
      <c r="B104" s="13">
        <f t="shared" si="8"/>
        <v>151.61148400372349</v>
      </c>
      <c r="C104" s="61">
        <v>3.23355053647543E-3</v>
      </c>
      <c r="D104" s="13">
        <f t="shared" si="9"/>
        <v>223.58865317720839</v>
      </c>
      <c r="E104" s="64">
        <v>4.7686704881354826E-3</v>
      </c>
      <c r="F104" s="88">
        <f t="shared" si="10"/>
        <v>375.20013718093185</v>
      </c>
    </row>
    <row r="105" spans="1:6">
      <c r="A105" s="20">
        <v>71</v>
      </c>
      <c r="B105" s="13">
        <f t="shared" si="8"/>
        <v>133.23433442751457</v>
      </c>
      <c r="C105" s="61">
        <v>2.8416050169026504E-3</v>
      </c>
      <c r="D105" s="13">
        <f t="shared" si="9"/>
        <v>198.32007250992112</v>
      </c>
      <c r="E105" s="64">
        <v>4.2297453987229106E-3</v>
      </c>
      <c r="F105" s="88">
        <f t="shared" si="10"/>
        <v>331.55440693743572</v>
      </c>
    </row>
    <row r="106" spans="1:6">
      <c r="A106" s="20">
        <v>72</v>
      </c>
      <c r="B106" s="13">
        <f t="shared" si="8"/>
        <v>129.40576159913772</v>
      </c>
      <c r="C106" s="61">
        <v>2.7599497003249884E-3</v>
      </c>
      <c r="D106" s="13">
        <f t="shared" si="9"/>
        <v>190.66292685316739</v>
      </c>
      <c r="E106" s="64">
        <v>4.0664347655675857E-3</v>
      </c>
      <c r="F106" s="88">
        <f t="shared" si="10"/>
        <v>320.06868845230508</v>
      </c>
    </row>
    <row r="107" spans="1:6">
      <c r="A107" s="20">
        <v>73</v>
      </c>
      <c r="B107" s="13">
        <f t="shared" si="8"/>
        <v>147.01719660967126</v>
      </c>
      <c r="C107" s="61">
        <v>3.135564156582235E-3</v>
      </c>
      <c r="D107" s="13">
        <f t="shared" si="9"/>
        <v>163.09720248885404</v>
      </c>
      <c r="E107" s="64">
        <v>3.4785164862084169E-3</v>
      </c>
      <c r="F107" s="88">
        <f t="shared" si="10"/>
        <v>310.11439909852527</v>
      </c>
    </row>
    <row r="108" spans="1:6">
      <c r="A108" s="20">
        <v>74</v>
      </c>
      <c r="B108" s="13">
        <f t="shared" si="8"/>
        <v>125.57718877076087</v>
      </c>
      <c r="C108" s="61">
        <v>2.6782943837473259E-3</v>
      </c>
      <c r="D108" s="13">
        <f t="shared" si="9"/>
        <v>153.14291313507422</v>
      </c>
      <c r="E108" s="64">
        <v>3.2662126631064947E-3</v>
      </c>
      <c r="F108" s="88">
        <f t="shared" si="10"/>
        <v>278.72010190583512</v>
      </c>
    </row>
    <row r="109" spans="1:6">
      <c r="A109" s="20">
        <v>75</v>
      </c>
      <c r="B109" s="13">
        <f t="shared" si="8"/>
        <v>111.02861202292881</v>
      </c>
      <c r="C109" s="61">
        <v>2.3680041807522087E-3</v>
      </c>
      <c r="D109" s="13">
        <f t="shared" si="9"/>
        <v>159.26862966047719</v>
      </c>
      <c r="E109" s="64">
        <v>3.3968611696307545E-3</v>
      </c>
      <c r="F109" s="88">
        <f t="shared" si="10"/>
        <v>270.29724168340601</v>
      </c>
    </row>
    <row r="110" spans="1:6">
      <c r="A110" s="20">
        <v>76</v>
      </c>
      <c r="B110" s="13">
        <f t="shared" si="8"/>
        <v>107.20003919455195</v>
      </c>
      <c r="C110" s="61">
        <v>2.2863488641745463E-3</v>
      </c>
      <c r="D110" s="13">
        <f t="shared" si="9"/>
        <v>143.95433834696976</v>
      </c>
      <c r="E110" s="64">
        <v>3.0702399033201051E-3</v>
      </c>
      <c r="F110" s="88">
        <f t="shared" si="10"/>
        <v>251.15437754152171</v>
      </c>
    </row>
    <row r="111" spans="1:6">
      <c r="A111" s="20">
        <v>77</v>
      </c>
      <c r="B111" s="13">
        <f t="shared" si="8"/>
        <v>96.480035275096768</v>
      </c>
      <c r="C111" s="61">
        <v>2.0577139777570919E-3</v>
      </c>
      <c r="D111" s="13">
        <f t="shared" si="9"/>
        <v>145.48576747832053</v>
      </c>
      <c r="E111" s="64">
        <v>3.1029020299511703E-3</v>
      </c>
      <c r="F111" s="88">
        <f t="shared" si="10"/>
        <v>241.96580275341728</v>
      </c>
    </row>
    <row r="112" spans="1:6">
      <c r="A112" s="20">
        <v>78</v>
      </c>
      <c r="B112" s="13">
        <f t="shared" si="8"/>
        <v>94.948606143746019</v>
      </c>
      <c r="C112" s="61">
        <v>2.0250518511260268E-3</v>
      </c>
      <c r="D112" s="13">
        <f t="shared" si="9"/>
        <v>136.29719269021606</v>
      </c>
      <c r="E112" s="64">
        <v>2.9069292701647802E-3</v>
      </c>
      <c r="F112" s="88">
        <f t="shared" si="10"/>
        <v>231.24579883396208</v>
      </c>
    </row>
    <row r="113" spans="1:6">
      <c r="A113" s="20">
        <v>79</v>
      </c>
      <c r="B113" s="13">
        <f t="shared" si="8"/>
        <v>73.50859830483563</v>
      </c>
      <c r="C113" s="61">
        <v>1.5677820782911175E-3</v>
      </c>
      <c r="D113" s="13">
        <f t="shared" si="9"/>
        <v>135.53147812454068</v>
      </c>
      <c r="E113" s="64">
        <v>2.8905982068492481E-3</v>
      </c>
      <c r="F113" s="88">
        <f t="shared" si="10"/>
        <v>209.04007642937631</v>
      </c>
    </row>
    <row r="114" spans="1:6">
      <c r="A114" s="20">
        <v>80</v>
      </c>
      <c r="B114" s="13">
        <f t="shared" si="8"/>
        <v>80.400029395913975</v>
      </c>
      <c r="C114" s="61">
        <v>1.7147616481309098E-3</v>
      </c>
      <c r="D114" s="13">
        <f t="shared" si="9"/>
        <v>110.26289745725343</v>
      </c>
      <c r="E114" s="64">
        <v>2.3516731174366761E-3</v>
      </c>
      <c r="F114" s="88">
        <f t="shared" si="10"/>
        <v>190.66292685316739</v>
      </c>
    </row>
    <row r="115" spans="1:6">
      <c r="A115" s="20">
        <v>81</v>
      </c>
      <c r="B115" s="13">
        <f t="shared" si="8"/>
        <v>76.571456567537112</v>
      </c>
      <c r="C115" s="61">
        <v>1.6331063315532474E-3</v>
      </c>
      <c r="D115" s="13">
        <f t="shared" si="9"/>
        <v>107.96575376022733</v>
      </c>
      <c r="E115" s="64">
        <v>2.3026799274900788E-3</v>
      </c>
      <c r="F115" s="88">
        <f t="shared" si="10"/>
        <v>184.53721032776446</v>
      </c>
    </row>
    <row r="116" spans="1:6">
      <c r="A116" s="20">
        <v>82</v>
      </c>
      <c r="B116" s="13">
        <f t="shared" si="8"/>
        <v>68.148596345108032</v>
      </c>
      <c r="C116" s="61">
        <v>1.4534646350823901E-3</v>
      </c>
      <c r="D116" s="13">
        <f t="shared" si="9"/>
        <v>95.714320709421401</v>
      </c>
      <c r="E116" s="64">
        <v>2.0413829144415594E-3</v>
      </c>
      <c r="F116" s="88">
        <f t="shared" si="10"/>
        <v>163.86291705452942</v>
      </c>
    </row>
    <row r="117" spans="1:6">
      <c r="A117" s="20">
        <v>83</v>
      </c>
      <c r="B117" s="13">
        <f t="shared" si="8"/>
        <v>67.382881779432665</v>
      </c>
      <c r="C117" s="61">
        <v>1.4371335717668578E-3</v>
      </c>
      <c r="D117" s="13">
        <f t="shared" si="9"/>
        <v>85.760031355641573</v>
      </c>
      <c r="E117" s="64">
        <v>1.8290790913396372E-3</v>
      </c>
      <c r="F117" s="88">
        <f t="shared" si="10"/>
        <v>153.14291313507425</v>
      </c>
    </row>
    <row r="118" spans="1:6">
      <c r="A118" s="20">
        <v>84</v>
      </c>
      <c r="B118" s="13">
        <f t="shared" si="8"/>
        <v>54.365734162951348</v>
      </c>
      <c r="C118" s="61">
        <v>1.1595054954028057E-3</v>
      </c>
      <c r="D118" s="13">
        <f t="shared" si="9"/>
        <v>87.291460486992307</v>
      </c>
      <c r="E118" s="64">
        <v>1.8617412179707021E-3</v>
      </c>
      <c r="F118" s="88">
        <f t="shared" si="10"/>
        <v>141.65719464994365</v>
      </c>
    </row>
    <row r="119" spans="1:6">
      <c r="A119" s="20">
        <v>85</v>
      </c>
      <c r="B119" s="13">
        <f t="shared" si="8"/>
        <v>49.771446768899125</v>
      </c>
      <c r="C119" s="61">
        <v>1.0615191155096109E-3</v>
      </c>
      <c r="D119" s="13">
        <f t="shared" si="9"/>
        <v>77.337171133212479</v>
      </c>
      <c r="E119" s="64">
        <v>1.6494373948687799E-3</v>
      </c>
      <c r="F119" s="88">
        <f t="shared" si="10"/>
        <v>127.1086179021116</v>
      </c>
    </row>
    <row r="120" spans="1:6">
      <c r="A120" s="20">
        <v>86</v>
      </c>
      <c r="B120" s="13">
        <f t="shared" si="8"/>
        <v>34.4571554553917</v>
      </c>
      <c r="C120" s="61">
        <v>7.3489784919896135E-4</v>
      </c>
      <c r="D120" s="13">
        <f t="shared" si="9"/>
        <v>64.320023516731183</v>
      </c>
      <c r="E120" s="64">
        <v>1.3718093185047279E-3</v>
      </c>
      <c r="F120" s="88">
        <f t="shared" si="10"/>
        <v>98.777178972122883</v>
      </c>
    </row>
    <row r="121" spans="1:6">
      <c r="A121" s="20">
        <v>87</v>
      </c>
      <c r="B121" s="13">
        <f t="shared" si="8"/>
        <v>36.754299152417815</v>
      </c>
      <c r="C121" s="61">
        <v>7.8389103914555875E-4</v>
      </c>
      <c r="D121" s="13">
        <f t="shared" si="9"/>
        <v>60.49145068835432</v>
      </c>
      <c r="E121" s="64">
        <v>1.2901540019270654E-3</v>
      </c>
      <c r="F121" s="88">
        <f t="shared" si="10"/>
        <v>97.245749840772135</v>
      </c>
    </row>
    <row r="122" spans="1:6">
      <c r="A122" s="20">
        <v>88</v>
      </c>
      <c r="B122" s="13">
        <f t="shared" si="8"/>
        <v>26.034295232962616</v>
      </c>
      <c r="C122" s="61">
        <v>5.552561527281041E-4</v>
      </c>
      <c r="D122" s="13">
        <f t="shared" si="9"/>
        <v>51.302875900249866</v>
      </c>
      <c r="E122" s="64">
        <v>1.0941812421406758E-3</v>
      </c>
      <c r="F122" s="88">
        <f t="shared" si="10"/>
        <v>77.337171133212479</v>
      </c>
    </row>
    <row r="123" spans="1:6">
      <c r="A123" s="20">
        <v>89</v>
      </c>
      <c r="B123" s="13">
        <f t="shared" si="8"/>
        <v>21.440007838910393</v>
      </c>
      <c r="C123" s="61">
        <v>4.572697728349093E-4</v>
      </c>
      <c r="D123" s="13">
        <f t="shared" si="9"/>
        <v>45.177159374846894</v>
      </c>
      <c r="E123" s="64">
        <v>9.63532735616416E-4</v>
      </c>
      <c r="F123" s="88">
        <f t="shared" si="10"/>
        <v>66.617167213757284</v>
      </c>
    </row>
    <row r="124" spans="1:6">
      <c r="A124" s="20">
        <v>90</v>
      </c>
      <c r="B124" s="13">
        <f t="shared" si="8"/>
        <v>19.142864141884278</v>
      </c>
      <c r="C124" s="61">
        <v>4.0827658288831184E-4</v>
      </c>
      <c r="D124" s="13">
        <f t="shared" si="9"/>
        <v>35.988584586742441</v>
      </c>
      <c r="E124" s="64">
        <v>7.6755997583002628E-4</v>
      </c>
      <c r="F124" s="88">
        <f t="shared" si="10"/>
        <v>55.131448728626722</v>
      </c>
    </row>
    <row r="125" spans="1:6">
      <c r="A125" s="20">
        <v>91</v>
      </c>
      <c r="B125" s="13">
        <f t="shared" si="8"/>
        <v>11.485718485130567</v>
      </c>
      <c r="C125" s="61">
        <v>2.4496594973298712E-4</v>
      </c>
      <c r="D125" s="13">
        <f t="shared" si="9"/>
        <v>28.331438929988728</v>
      </c>
      <c r="E125" s="64">
        <v>6.042493426747015E-4</v>
      </c>
      <c r="F125" s="88">
        <f t="shared" si="10"/>
        <v>39.817157415119297</v>
      </c>
    </row>
    <row r="126" spans="1:6">
      <c r="A126" s="20">
        <v>92</v>
      </c>
      <c r="B126" s="13">
        <f t="shared" si="8"/>
        <v>8.4228602224290832</v>
      </c>
      <c r="C126" s="61">
        <v>1.7964169647085722E-4</v>
      </c>
      <c r="D126" s="13">
        <f t="shared" si="9"/>
        <v>26.800009798637987</v>
      </c>
      <c r="E126" s="64">
        <v>5.7158721604363657E-4</v>
      </c>
      <c r="F126" s="88">
        <f t="shared" si="10"/>
        <v>35.222870021067067</v>
      </c>
    </row>
    <row r="127" spans="1:6">
      <c r="A127" s="20">
        <v>93</v>
      </c>
      <c r="B127" s="13">
        <f t="shared" si="8"/>
        <v>11.485718485130567</v>
      </c>
      <c r="C127" s="61">
        <v>2.4496594973298712E-4</v>
      </c>
      <c r="D127" s="13">
        <f t="shared" si="9"/>
        <v>16.080005879182796</v>
      </c>
      <c r="E127" s="64">
        <v>3.4295232962618197E-4</v>
      </c>
      <c r="F127" s="88">
        <f t="shared" si="10"/>
        <v>27.565724364313361</v>
      </c>
    </row>
    <row r="128" spans="1:6">
      <c r="A128" s="20">
        <v>94</v>
      </c>
      <c r="B128" s="13">
        <f t="shared" si="8"/>
        <v>8.4228602224290832</v>
      </c>
      <c r="C128" s="61">
        <v>1.7964169647085722E-4</v>
      </c>
      <c r="D128" s="13">
        <f t="shared" si="9"/>
        <v>12.251433050805938</v>
      </c>
      <c r="E128" s="64">
        <v>2.6129701304851958E-4</v>
      </c>
      <c r="F128" s="88">
        <f t="shared" si="10"/>
        <v>20.674293273235023</v>
      </c>
    </row>
    <row r="129" spans="1:6">
      <c r="A129" s="20">
        <v>95</v>
      </c>
      <c r="B129" s="13">
        <f t="shared" si="8"/>
        <v>8.4228602224290832</v>
      </c>
      <c r="C129" s="61">
        <v>1.7964169647085722E-4</v>
      </c>
      <c r="D129" s="13">
        <f t="shared" si="9"/>
        <v>11.485718485130567</v>
      </c>
      <c r="E129" s="64">
        <v>2.4496594973298712E-4</v>
      </c>
      <c r="F129" s="88">
        <f t="shared" si="10"/>
        <v>19.908578707559649</v>
      </c>
    </row>
    <row r="130" spans="1:6">
      <c r="A130" s="20">
        <v>96</v>
      </c>
      <c r="B130" s="13">
        <f t="shared" si="8"/>
        <v>1.5314291313507422</v>
      </c>
      <c r="C130" s="61">
        <v>3.2662126631064948E-5</v>
      </c>
      <c r="D130" s="13">
        <f t="shared" si="9"/>
        <v>10.720003919455197</v>
      </c>
      <c r="E130" s="64">
        <v>2.2863488641745465E-4</v>
      </c>
      <c r="F130" s="88">
        <f t="shared" si="10"/>
        <v>12.251433050805939</v>
      </c>
    </row>
    <row r="131" spans="1:6">
      <c r="A131" s="20">
        <v>97</v>
      </c>
      <c r="B131" s="13">
        <f t="shared" si="8"/>
        <v>1.5314291313507422</v>
      </c>
      <c r="C131" s="61">
        <v>3.2662126631064948E-5</v>
      </c>
      <c r="D131" s="13">
        <f t="shared" si="9"/>
        <v>9.9542893537798243</v>
      </c>
      <c r="E131" s="64">
        <v>2.1230382310192215E-4</v>
      </c>
      <c r="F131" s="88">
        <f t="shared" si="10"/>
        <v>11.485718485130567</v>
      </c>
    </row>
    <row r="132" spans="1:6">
      <c r="A132" s="86">
        <v>98</v>
      </c>
      <c r="B132" s="13">
        <f t="shared" si="8"/>
        <v>2.2971436970261134</v>
      </c>
      <c r="C132" s="61">
        <v>4.8993189946597422E-5</v>
      </c>
      <c r="D132" s="13">
        <f t="shared" si="9"/>
        <v>6.8914310910783394</v>
      </c>
      <c r="E132" s="64">
        <v>1.4697956983979226E-4</v>
      </c>
      <c r="F132" s="88">
        <f t="shared" si="10"/>
        <v>9.1885747881044537</v>
      </c>
    </row>
    <row r="133" spans="1:6">
      <c r="A133" s="87">
        <v>99</v>
      </c>
      <c r="B133" s="13">
        <f t="shared" si="8"/>
        <v>0</v>
      </c>
      <c r="C133" s="61">
        <v>0</v>
      </c>
      <c r="D133" s="13">
        <f t="shared" si="9"/>
        <v>0</v>
      </c>
      <c r="E133" s="64">
        <v>0</v>
      </c>
      <c r="F133" s="88">
        <f t="shared" si="10"/>
        <v>0</v>
      </c>
    </row>
    <row r="134" spans="1:6">
      <c r="A134" s="87">
        <v>100</v>
      </c>
      <c r="B134" s="13">
        <f t="shared" si="8"/>
        <v>0</v>
      </c>
      <c r="C134" s="61">
        <v>0</v>
      </c>
      <c r="D134" s="13">
        <f t="shared" si="9"/>
        <v>0</v>
      </c>
      <c r="E134" s="64">
        <v>0</v>
      </c>
      <c r="F134" s="88">
        <f t="shared" si="10"/>
        <v>0</v>
      </c>
    </row>
    <row r="135" spans="1:6">
      <c r="A135" s="87">
        <v>101</v>
      </c>
      <c r="B135" s="13">
        <f t="shared" si="8"/>
        <v>0</v>
      </c>
      <c r="C135" s="61">
        <v>0</v>
      </c>
      <c r="D135" s="13">
        <f t="shared" si="9"/>
        <v>0</v>
      </c>
      <c r="E135" s="64">
        <v>0</v>
      </c>
      <c r="F135" s="88">
        <f t="shared" si="10"/>
        <v>0</v>
      </c>
    </row>
    <row r="136" spans="1:6">
      <c r="A136" s="87">
        <v>102</v>
      </c>
      <c r="B136" s="13">
        <f t="shared" si="8"/>
        <v>0</v>
      </c>
      <c r="C136" s="61">
        <v>0</v>
      </c>
      <c r="D136" s="13">
        <f t="shared" si="9"/>
        <v>0</v>
      </c>
      <c r="E136" s="64">
        <v>0</v>
      </c>
      <c r="F136" s="88">
        <f t="shared" si="10"/>
        <v>0</v>
      </c>
    </row>
    <row r="137" spans="1:6">
      <c r="A137" s="87">
        <v>103</v>
      </c>
      <c r="B137" s="13">
        <f t="shared" si="8"/>
        <v>0</v>
      </c>
      <c r="C137" s="61">
        <v>0</v>
      </c>
      <c r="D137" s="13">
        <f t="shared" si="9"/>
        <v>0</v>
      </c>
      <c r="E137" s="64">
        <v>0</v>
      </c>
      <c r="F137" s="88">
        <f t="shared" si="10"/>
        <v>0</v>
      </c>
    </row>
    <row r="138" spans="1:6">
      <c r="A138" s="87">
        <v>104</v>
      </c>
      <c r="B138" s="13">
        <f t="shared" si="8"/>
        <v>0</v>
      </c>
      <c r="C138" s="61">
        <v>0</v>
      </c>
      <c r="D138" s="13">
        <f t="shared" si="9"/>
        <v>0</v>
      </c>
      <c r="E138" s="64">
        <v>0</v>
      </c>
      <c r="F138" s="88">
        <f t="shared" si="10"/>
        <v>0</v>
      </c>
    </row>
    <row r="139" spans="1:6">
      <c r="A139" s="87">
        <v>105</v>
      </c>
      <c r="B139" s="13">
        <f t="shared" si="8"/>
        <v>0</v>
      </c>
      <c r="C139" s="61">
        <v>0</v>
      </c>
      <c r="D139" s="13">
        <f t="shared" si="9"/>
        <v>0</v>
      </c>
      <c r="E139" s="64">
        <v>0</v>
      </c>
      <c r="F139" s="88">
        <f t="shared" si="10"/>
        <v>0</v>
      </c>
    </row>
    <row r="140" spans="1:6">
      <c r="A140" s="87">
        <v>106</v>
      </c>
      <c r="B140" s="13">
        <f t="shared" si="8"/>
        <v>0</v>
      </c>
      <c r="C140" s="61">
        <v>0</v>
      </c>
      <c r="D140" s="13">
        <f t="shared" si="9"/>
        <v>0</v>
      </c>
      <c r="E140" s="64">
        <v>0</v>
      </c>
      <c r="F140" s="88">
        <f t="shared" si="10"/>
        <v>0</v>
      </c>
    </row>
    <row r="141" spans="1:6">
      <c r="A141" s="87">
        <v>107</v>
      </c>
      <c r="B141" s="13">
        <f t="shared" si="8"/>
        <v>0</v>
      </c>
      <c r="C141" s="61">
        <v>0</v>
      </c>
      <c r="D141" s="13">
        <f t="shared" si="9"/>
        <v>0</v>
      </c>
      <c r="E141" s="64">
        <v>0</v>
      </c>
      <c r="F141" s="88">
        <f t="shared" si="10"/>
        <v>0</v>
      </c>
    </row>
    <row r="142" spans="1:6">
      <c r="A142" s="87">
        <v>108</v>
      </c>
      <c r="B142" s="13">
        <f t="shared" si="8"/>
        <v>0</v>
      </c>
      <c r="C142" s="61">
        <v>0</v>
      </c>
      <c r="D142" s="13">
        <f t="shared" si="9"/>
        <v>0</v>
      </c>
      <c r="E142" s="64">
        <v>0</v>
      </c>
      <c r="F142" s="88">
        <f t="shared" si="10"/>
        <v>0</v>
      </c>
    </row>
    <row r="143" spans="1:6">
      <c r="A143" s="87">
        <v>109</v>
      </c>
      <c r="B143" s="13">
        <f t="shared" si="8"/>
        <v>0</v>
      </c>
      <c r="C143" s="61">
        <v>0</v>
      </c>
      <c r="D143" s="13">
        <f t="shared" si="9"/>
        <v>0</v>
      </c>
      <c r="E143" s="64">
        <v>0</v>
      </c>
      <c r="F143" s="88">
        <f t="shared" si="10"/>
        <v>0</v>
      </c>
    </row>
    <row r="144" spans="1:6">
      <c r="A144" s="87">
        <v>110</v>
      </c>
      <c r="B144" s="13">
        <f t="shared" si="8"/>
        <v>0</v>
      </c>
      <c r="C144" s="61">
        <v>0</v>
      </c>
      <c r="D144" s="13">
        <f t="shared" si="9"/>
        <v>0</v>
      </c>
      <c r="E144" s="64">
        <v>0</v>
      </c>
      <c r="F144" s="88">
        <f t="shared" si="10"/>
        <v>0</v>
      </c>
    </row>
    <row r="145" spans="1:7">
      <c r="A145" s="87">
        <v>111</v>
      </c>
      <c r="B145" s="13">
        <f t="shared" si="8"/>
        <v>0</v>
      </c>
      <c r="C145" s="61">
        <v>0</v>
      </c>
      <c r="D145" s="13">
        <f t="shared" si="9"/>
        <v>0</v>
      </c>
      <c r="E145" s="64">
        <v>0</v>
      </c>
      <c r="F145" s="88">
        <f t="shared" si="10"/>
        <v>0</v>
      </c>
    </row>
    <row r="146" spans="1:7">
      <c r="A146" s="87">
        <v>112</v>
      </c>
      <c r="B146" s="13">
        <f t="shared" si="8"/>
        <v>0</v>
      </c>
      <c r="C146" s="61">
        <v>0</v>
      </c>
      <c r="D146" s="13">
        <f t="shared" si="9"/>
        <v>0</v>
      </c>
      <c r="E146" s="64">
        <v>0</v>
      </c>
      <c r="F146" s="88">
        <f t="shared" si="10"/>
        <v>0</v>
      </c>
    </row>
    <row r="147" spans="1:7">
      <c r="A147" s="87">
        <v>113</v>
      </c>
      <c r="B147" s="13">
        <f t="shared" si="8"/>
        <v>0</v>
      </c>
      <c r="C147" s="61">
        <v>0</v>
      </c>
      <c r="D147" s="13">
        <f t="shared" si="9"/>
        <v>0</v>
      </c>
      <c r="E147" s="64">
        <v>0</v>
      </c>
      <c r="F147" s="88">
        <f t="shared" si="10"/>
        <v>0</v>
      </c>
    </row>
    <row r="148" spans="1:7">
      <c r="A148" s="87">
        <v>114</v>
      </c>
      <c r="B148" s="13">
        <f t="shared" si="8"/>
        <v>0</v>
      </c>
      <c r="C148" s="61">
        <v>0</v>
      </c>
      <c r="D148" s="13">
        <f t="shared" si="9"/>
        <v>0</v>
      </c>
      <c r="E148" s="64">
        <v>0</v>
      </c>
      <c r="F148" s="88">
        <f t="shared" si="10"/>
        <v>0</v>
      </c>
    </row>
    <row r="149" spans="1:7">
      <c r="A149" s="87">
        <v>115</v>
      </c>
      <c r="B149" s="13">
        <f t="shared" si="8"/>
        <v>0</v>
      </c>
      <c r="C149" s="61">
        <v>0</v>
      </c>
      <c r="D149" s="13">
        <f t="shared" si="9"/>
        <v>0</v>
      </c>
      <c r="E149" s="64">
        <v>0</v>
      </c>
      <c r="F149" s="88">
        <f t="shared" si="10"/>
        <v>0</v>
      </c>
    </row>
    <row r="150" spans="1:7">
      <c r="A150" s="16"/>
      <c r="B150" s="13" t="s">
        <v>26</v>
      </c>
      <c r="C150" s="14"/>
      <c r="D150" s="13" t="s">
        <v>26</v>
      </c>
      <c r="E150" s="14"/>
      <c r="F150" s="15"/>
    </row>
    <row r="151" spans="1:7" ht="13.5" thickBot="1">
      <c r="A151" s="17" t="s">
        <v>3</v>
      </c>
      <c r="B151" s="58">
        <f>SUM(B34:B150)</f>
        <v>17210.966292685316</v>
      </c>
      <c r="C151" s="62">
        <v>0.36308258243056257</v>
      </c>
      <c r="D151" s="58">
        <f>SUM(D34:D150)</f>
        <v>29676.033707314669</v>
      </c>
      <c r="E151" s="63">
        <v>0.63691741756943743</v>
      </c>
      <c r="F151" s="93">
        <v>46887</v>
      </c>
    </row>
    <row r="152" spans="1:7">
      <c r="A152" s="22" t="s">
        <v>26</v>
      </c>
      <c r="B152" s="22" t="s">
        <v>26</v>
      </c>
      <c r="C152" s="22" t="s">
        <v>26</v>
      </c>
      <c r="D152" s="22" t="s">
        <v>26</v>
      </c>
      <c r="E152" s="22" t="s">
        <v>26</v>
      </c>
      <c r="F152" s="22" t="s">
        <v>26</v>
      </c>
    </row>
    <row r="153" spans="1:7">
      <c r="B153" s="22">
        <f>SUM(B34:B149)</f>
        <v>17210.966292685316</v>
      </c>
      <c r="C153" s="22">
        <f>SUM(C34:C149)</f>
        <v>0.36707331014322325</v>
      </c>
      <c r="D153" s="22">
        <f>SUM(D34:D149)</f>
        <v>29676.033707314669</v>
      </c>
      <c r="E153" s="22">
        <f>SUM(E34:E149)</f>
        <v>0.63292668985677658</v>
      </c>
      <c r="F153" s="60">
        <f>SUM(F34:F149)</f>
        <v>46887</v>
      </c>
    </row>
    <row r="155" spans="1:7">
      <c r="B155" s="22" t="s">
        <v>26</v>
      </c>
      <c r="C155" s="22" t="s">
        <v>26</v>
      </c>
      <c r="D155" s="22">
        <f>SUM(B151+D151)</f>
        <v>46886.999999999985</v>
      </c>
      <c r="E155" s="22" t="s">
        <v>26</v>
      </c>
      <c r="F155" s="60">
        <f>SUM(B153+D153)</f>
        <v>46886.999999999985</v>
      </c>
    </row>
    <row r="156" spans="1:7">
      <c r="F156" t="s">
        <v>26</v>
      </c>
    </row>
    <row r="157" spans="1:7">
      <c r="B157">
        <v>22854</v>
      </c>
      <c r="C157">
        <f>+B157*100/F157</f>
        <v>49.254310344827587</v>
      </c>
      <c r="D157">
        <v>23546</v>
      </c>
      <c r="E157">
        <f>+D157*100/F157</f>
        <v>50.745689655172413</v>
      </c>
      <c r="F157">
        <f>SUM(B157+D157)</f>
        <v>46400</v>
      </c>
      <c r="G157">
        <f>SUM(C157+E157)</f>
        <v>100</v>
      </c>
    </row>
    <row r="158" spans="1:7">
      <c r="E158" t="s">
        <v>59</v>
      </c>
      <c r="F158" t="s">
        <v>26</v>
      </c>
    </row>
    <row r="159" spans="1:7">
      <c r="E159" t="s">
        <v>26</v>
      </c>
    </row>
  </sheetData>
  <mergeCells count="4">
    <mergeCell ref="A1:F1"/>
    <mergeCell ref="A29:F29"/>
    <mergeCell ref="A2:F2"/>
    <mergeCell ref="A30:F30"/>
  </mergeCells>
  <phoneticPr fontId="0" type="noConversion"/>
  <printOptions horizontalCentered="1" verticalCentered="1"/>
  <pageMargins left="0.75" right="0.75" top="1" bottom="1" header="0" footer="0"/>
  <pageSetup scale="120" orientation="portrait" horizontalDpi="240" verticalDpi="144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57"/>
  <sheetViews>
    <sheetView workbookViewId="0">
      <selection activeCell="U15" sqref="U15"/>
    </sheetView>
  </sheetViews>
  <sheetFormatPr baseColWidth="10" defaultRowHeight="12.75"/>
  <sheetData>
    <row r="1" spans="1:10">
      <c r="A1" s="110" t="s">
        <v>87</v>
      </c>
      <c r="B1" s="110"/>
      <c r="C1" s="110"/>
      <c r="D1" s="110"/>
      <c r="E1" s="110"/>
      <c r="F1" s="110"/>
    </row>
    <row r="2" spans="1:10" ht="13.5" thickBot="1">
      <c r="A2" s="1" t="s">
        <v>61</v>
      </c>
      <c r="B2" s="1"/>
      <c r="C2" s="1"/>
      <c r="D2" s="1"/>
      <c r="E2" s="1"/>
      <c r="F2" s="1"/>
    </row>
    <row r="3" spans="1:10" ht="13.5" thickBot="1">
      <c r="A3" s="2" t="s">
        <v>0</v>
      </c>
      <c r="B3" s="3" t="s">
        <v>1</v>
      </c>
      <c r="C3" s="4"/>
      <c r="D3" s="3" t="s">
        <v>2</v>
      </c>
      <c r="E3" s="4"/>
      <c r="F3" s="5" t="s">
        <v>3</v>
      </c>
      <c r="H3">
        <v>159064</v>
      </c>
    </row>
    <row r="4" spans="1:10" ht="13.5" thickBot="1">
      <c r="A4" s="6"/>
      <c r="B4" s="3" t="s">
        <v>4</v>
      </c>
      <c r="C4" s="4" t="s">
        <v>5</v>
      </c>
      <c r="D4" s="3" t="s">
        <v>4</v>
      </c>
      <c r="E4" s="7" t="s">
        <v>5</v>
      </c>
      <c r="F4" s="8"/>
      <c r="I4" t="s">
        <v>71</v>
      </c>
      <c r="J4" t="s">
        <v>72</v>
      </c>
    </row>
    <row r="5" spans="1:10">
      <c r="A5" s="9"/>
      <c r="B5" s="10"/>
      <c r="C5" s="11"/>
      <c r="D5" s="10"/>
      <c r="E5" s="11"/>
      <c r="F5" s="9"/>
      <c r="H5" s="16" t="s">
        <v>8</v>
      </c>
      <c r="I5" s="89">
        <f>-C8</f>
        <v>-4.6369537941192513</v>
      </c>
      <c r="J5" s="90">
        <f>+E8</f>
        <v>4.7624243085483613</v>
      </c>
    </row>
    <row r="6" spans="1:10">
      <c r="A6" s="12" t="s">
        <v>6</v>
      </c>
      <c r="B6" s="42">
        <f>+B34</f>
        <v>2633.9309366646667</v>
      </c>
      <c r="C6" s="14">
        <f>+B6*100/$F$27</f>
        <v>1.7238557634608043</v>
      </c>
      <c r="D6" s="42">
        <f>+D34</f>
        <v>2592.2548142490864</v>
      </c>
      <c r="E6" s="14">
        <f>+D6*100/$F$27</f>
        <v>1.6965795646718675</v>
      </c>
      <c r="F6" s="45">
        <f>SUM(B6+D6)</f>
        <v>5226.1857509137535</v>
      </c>
      <c r="G6" s="22" t="s">
        <v>26</v>
      </c>
      <c r="H6" s="16" t="s">
        <v>9</v>
      </c>
      <c r="I6" s="89">
        <f t="shared" ref="I6:I22" si="0">-C9</f>
        <v>-2.531231247613333</v>
      </c>
      <c r="J6" s="90">
        <f t="shared" ref="J6:J22" si="1">+E9</f>
        <v>2.356663575364137</v>
      </c>
    </row>
    <row r="7" spans="1:10">
      <c r="A7" s="16" t="s">
        <v>7</v>
      </c>
      <c r="B7" s="42">
        <f>SUM(B35:B38)</f>
        <v>4451.0098739839614</v>
      </c>
      <c r="C7" s="14">
        <f t="shared" ref="C7:E22" si="2">+B7*100/$F$27</f>
        <v>2.9130980306584471</v>
      </c>
      <c r="D7" s="42">
        <f>SUM(D35:D38)</f>
        <v>4684.3961595112105</v>
      </c>
      <c r="E7" s="14">
        <f t="shared" si="2"/>
        <v>3.0658447438764931</v>
      </c>
      <c r="F7" s="45">
        <f t="shared" ref="F7:F22" si="3">SUM(B7+D7)</f>
        <v>9135.4060334951719</v>
      </c>
      <c r="H7" s="16" t="s">
        <v>10</v>
      </c>
      <c r="I7" s="89">
        <f t="shared" si="0"/>
        <v>-2.1439092248104306</v>
      </c>
      <c r="J7" s="90">
        <f t="shared" si="1"/>
        <v>2.5421417271289077</v>
      </c>
    </row>
    <row r="8" spans="1:10">
      <c r="A8" s="16" t="s">
        <v>8</v>
      </c>
      <c r="B8" s="42">
        <f>SUM(B6:B7)</f>
        <v>7084.940810648628</v>
      </c>
      <c r="C8" s="14">
        <f t="shared" si="2"/>
        <v>4.6369537941192513</v>
      </c>
      <c r="D8" s="42">
        <f>SUM(D6:D7)</f>
        <v>7276.6509737602973</v>
      </c>
      <c r="E8" s="14">
        <f t="shared" si="2"/>
        <v>4.7624243085483613</v>
      </c>
      <c r="F8" s="45">
        <f t="shared" si="3"/>
        <v>14361.591784408925</v>
      </c>
      <c r="H8" s="16" t="s">
        <v>11</v>
      </c>
      <c r="I8" s="89">
        <f t="shared" si="0"/>
        <v>-2.7876275162293385</v>
      </c>
      <c r="J8" s="90">
        <f t="shared" si="1"/>
        <v>4.7678795483061478</v>
      </c>
    </row>
    <row r="9" spans="1:10">
      <c r="A9" s="16" t="s">
        <v>9</v>
      </c>
      <c r="B9" s="42">
        <f>SUM(B39:B43)</f>
        <v>3867.5441601658395</v>
      </c>
      <c r="C9" s="14">
        <f t="shared" si="2"/>
        <v>2.531231247613333</v>
      </c>
      <c r="D9" s="42">
        <f>SUM(D39:D43)</f>
        <v>3600.8169767061263</v>
      </c>
      <c r="E9" s="14">
        <f t="shared" si="2"/>
        <v>2.356663575364137</v>
      </c>
      <c r="F9" s="45">
        <f t="shared" si="3"/>
        <v>7468.3611368719658</v>
      </c>
      <c r="H9" s="16" t="s">
        <v>12</v>
      </c>
      <c r="I9" s="89">
        <f t="shared" si="0"/>
        <v>-3.2567781353990508</v>
      </c>
      <c r="J9" s="90">
        <f t="shared" si="1"/>
        <v>5.7061807866455725</v>
      </c>
    </row>
    <row r="10" spans="1:10">
      <c r="A10" s="16" t="s">
        <v>10</v>
      </c>
      <c r="B10" s="42">
        <f>SUM(B44:B48)</f>
        <v>3275.7432218646013</v>
      </c>
      <c r="C10" s="14">
        <f t="shared" si="2"/>
        <v>2.1439092248104306</v>
      </c>
      <c r="D10" s="42">
        <f>SUM(D44:D48)</f>
        <v>3884.2146091320719</v>
      </c>
      <c r="E10" s="14">
        <f t="shared" si="2"/>
        <v>2.5421417271289077</v>
      </c>
      <c r="F10" s="45">
        <f t="shared" si="3"/>
        <v>7159.9578309966728</v>
      </c>
      <c r="H10" s="16" t="s">
        <v>13</v>
      </c>
      <c r="I10" s="89">
        <f t="shared" si="0"/>
        <v>-3.3331514920080743</v>
      </c>
      <c r="J10" s="90">
        <f t="shared" si="1"/>
        <v>4.9151710217664073</v>
      </c>
    </row>
    <row r="11" spans="1:10">
      <c r="A11" s="16" t="s">
        <v>11</v>
      </c>
      <c r="B11" s="42">
        <f>SUM(B49:B53)</f>
        <v>4259.299710872293</v>
      </c>
      <c r="C11" s="14">
        <f t="shared" si="2"/>
        <v>2.7876275162293385</v>
      </c>
      <c r="D11" s="42">
        <f>SUM(D49:D53)</f>
        <v>7284.9861982434122</v>
      </c>
      <c r="E11" s="14">
        <f t="shared" si="2"/>
        <v>4.7678795483061478</v>
      </c>
      <c r="F11" s="45">
        <f t="shared" si="3"/>
        <v>11544.285909115704</v>
      </c>
      <c r="H11" s="16" t="s">
        <v>14</v>
      </c>
      <c r="I11" s="89">
        <f t="shared" si="0"/>
        <v>-2.2748349789973275</v>
      </c>
      <c r="J11" s="90">
        <f t="shared" si="1"/>
        <v>3.9659593039114065</v>
      </c>
    </row>
    <row r="12" spans="1:10">
      <c r="A12" s="16" t="s">
        <v>12</v>
      </c>
      <c r="B12" s="42">
        <f>SUM(B54:B58)</f>
        <v>4976.1290164202719</v>
      </c>
      <c r="C12" s="14">
        <f t="shared" si="2"/>
        <v>3.2567781353990508</v>
      </c>
      <c r="D12" s="42">
        <f>SUM(D54:D58)</f>
        <v>8718.6448093393701</v>
      </c>
      <c r="E12" s="14">
        <f t="shared" si="2"/>
        <v>5.7061807866455725</v>
      </c>
      <c r="F12" s="45">
        <f t="shared" si="3"/>
        <v>13694.773825759643</v>
      </c>
      <c r="H12" s="16" t="s">
        <v>15</v>
      </c>
      <c r="I12" s="89">
        <f t="shared" si="0"/>
        <v>-2.2966559380284761</v>
      </c>
      <c r="J12" s="90">
        <f t="shared" si="1"/>
        <v>3.9550488243958326</v>
      </c>
    </row>
    <row r="13" spans="1:10">
      <c r="A13" s="16" t="s">
        <v>13</v>
      </c>
      <c r="B13" s="42">
        <f>SUM(B59:B63)</f>
        <v>5092.8221591838965</v>
      </c>
      <c r="C13" s="14">
        <f t="shared" si="2"/>
        <v>3.3331514920080743</v>
      </c>
      <c r="D13" s="42">
        <f>SUM(D59:D63)</f>
        <v>7510.0372592875465</v>
      </c>
      <c r="E13" s="14">
        <f t="shared" si="2"/>
        <v>4.9151710217664073</v>
      </c>
      <c r="F13" s="45">
        <f t="shared" si="3"/>
        <v>12602.859418471442</v>
      </c>
      <c r="H13" s="16" t="s">
        <v>16</v>
      </c>
      <c r="I13" s="89">
        <f t="shared" si="0"/>
        <v>-1.914789154983362</v>
      </c>
      <c r="J13" s="90">
        <f t="shared" si="1"/>
        <v>3.4368010474060342</v>
      </c>
    </row>
    <row r="14" spans="1:10">
      <c r="A14" s="16" t="s">
        <v>14</v>
      </c>
      <c r="B14" s="42">
        <f>SUM(B64:B68)</f>
        <v>3475.788609459386</v>
      </c>
      <c r="C14" s="14">
        <f t="shared" si="2"/>
        <v>2.2748349789973275</v>
      </c>
      <c r="D14" s="42">
        <f>SUM(D64:D68)</f>
        <v>6059.7081992253552</v>
      </c>
      <c r="E14" s="14">
        <f t="shared" si="2"/>
        <v>3.9659593039114065</v>
      </c>
      <c r="F14" s="45">
        <f t="shared" si="3"/>
        <v>9535.4968086847402</v>
      </c>
      <c r="H14" s="16" t="s">
        <v>17</v>
      </c>
      <c r="I14" s="89">
        <f t="shared" si="0"/>
        <v>-1.9966177513501717</v>
      </c>
      <c r="J14" s="90">
        <f t="shared" si="1"/>
        <v>3.9277726256068957</v>
      </c>
    </row>
    <row r="15" spans="1:10">
      <c r="A15" s="16" t="s">
        <v>15</v>
      </c>
      <c r="B15" s="42">
        <f>SUM(B69:B73)</f>
        <v>3509.12950739185</v>
      </c>
      <c r="C15" s="14">
        <f t="shared" si="2"/>
        <v>2.2966559380284761</v>
      </c>
      <c r="D15" s="42">
        <f>SUM(D69:D73)</f>
        <v>6043.0377502591246</v>
      </c>
      <c r="E15" s="14">
        <f t="shared" si="2"/>
        <v>3.9550488243958326</v>
      </c>
      <c r="F15" s="45">
        <f t="shared" si="3"/>
        <v>9552.1672576509736</v>
      </c>
      <c r="H15" s="16" t="s">
        <v>18</v>
      </c>
      <c r="I15" s="89">
        <f t="shared" si="0"/>
        <v>-2.3184768970596257</v>
      </c>
      <c r="J15" s="90">
        <f t="shared" si="1"/>
        <v>4.3860127652610323</v>
      </c>
    </row>
    <row r="16" spans="1:10">
      <c r="A16" s="16" t="s">
        <v>16</v>
      </c>
      <c r="B16" s="42">
        <f>SUM(B74:B78)</f>
        <v>2925.6637935737281</v>
      </c>
      <c r="C16" s="14">
        <f t="shared" si="2"/>
        <v>1.914789154983362</v>
      </c>
      <c r="D16" s="42">
        <f>SUM(D74:D78)</f>
        <v>5251.1914243631018</v>
      </c>
      <c r="E16" s="14">
        <f t="shared" si="2"/>
        <v>3.4368010474060342</v>
      </c>
      <c r="F16" s="51">
        <f t="shared" si="3"/>
        <v>8176.8552179368298</v>
      </c>
      <c r="H16" s="16" t="s">
        <v>19</v>
      </c>
      <c r="I16" s="89">
        <f t="shared" si="0"/>
        <v>-2.1275435055370684</v>
      </c>
      <c r="J16" s="90">
        <f t="shared" si="1"/>
        <v>4.091429818340516</v>
      </c>
    </row>
    <row r="17" spans="1:10">
      <c r="A17" s="16" t="s">
        <v>17</v>
      </c>
      <c r="B17" s="42">
        <f>SUM(B79:B83)</f>
        <v>3050.692160820468</v>
      </c>
      <c r="C17" s="14">
        <f t="shared" si="2"/>
        <v>1.9966177513501717</v>
      </c>
      <c r="D17" s="42">
        <f>SUM(D79:D83)</f>
        <v>6001.3616278435438</v>
      </c>
      <c r="E17" s="14">
        <f t="shared" si="2"/>
        <v>3.9277726256068957</v>
      </c>
      <c r="F17" s="45">
        <f t="shared" si="3"/>
        <v>9052.0537886640122</v>
      </c>
      <c r="H17" s="16" t="s">
        <v>20</v>
      </c>
      <c r="I17" s="89">
        <f t="shared" si="0"/>
        <v>-1.9693415525612352</v>
      </c>
      <c r="J17" s="90">
        <f t="shared" si="1"/>
        <v>3.2404124161256895</v>
      </c>
    </row>
    <row r="18" spans="1:10">
      <c r="A18" s="16" t="s">
        <v>18</v>
      </c>
      <c r="B18" s="42">
        <f>SUM(B84:B88)</f>
        <v>3542.470405324314</v>
      </c>
      <c r="C18" s="14">
        <f t="shared" si="2"/>
        <v>2.3184768970596257</v>
      </c>
      <c r="D18" s="42">
        <f>SUM(D84:D88)</f>
        <v>6701.5204844252894</v>
      </c>
      <c r="E18" s="14">
        <f t="shared" si="2"/>
        <v>4.3860127652610323</v>
      </c>
      <c r="F18" s="45">
        <f t="shared" si="3"/>
        <v>10243.990889749603</v>
      </c>
      <c r="H18" s="16" t="s">
        <v>21</v>
      </c>
      <c r="I18" s="89">
        <f t="shared" si="0"/>
        <v>-1.5656538104849707</v>
      </c>
      <c r="J18" s="90">
        <f t="shared" si="1"/>
        <v>2.7985379957449132</v>
      </c>
    </row>
    <row r="19" spans="1:10">
      <c r="A19" s="16" t="s">
        <v>19</v>
      </c>
      <c r="B19" s="42">
        <f>SUM(B89:B93)</f>
        <v>3250.7375484152526</v>
      </c>
      <c r="C19" s="14">
        <f t="shared" si="2"/>
        <v>2.1275435055370684</v>
      </c>
      <c r="D19" s="42">
        <f>SUM(D89:D93)</f>
        <v>6251.4183623370245</v>
      </c>
      <c r="E19" s="14">
        <f t="shared" si="2"/>
        <v>4.091429818340516</v>
      </c>
      <c r="F19" s="45">
        <f t="shared" si="3"/>
        <v>9502.1559107522771</v>
      </c>
      <c r="G19" t="s">
        <v>26</v>
      </c>
      <c r="H19" s="16" t="s">
        <v>22</v>
      </c>
      <c r="I19" s="89">
        <f t="shared" si="0"/>
        <v>-1.074682232284109</v>
      </c>
      <c r="J19" s="90">
        <f t="shared" si="1"/>
        <v>2.3348426163329878</v>
      </c>
    </row>
    <row r="20" spans="1:10">
      <c r="A20" s="16" t="s">
        <v>20</v>
      </c>
      <c r="B20" s="42">
        <f>SUM(B94:B98)</f>
        <v>3009.0160384048881</v>
      </c>
      <c r="C20" s="14">
        <f t="shared" si="2"/>
        <v>1.9693415525612352</v>
      </c>
      <c r="D20" s="42">
        <f>SUM(D94:D98)</f>
        <v>4951.1233429709246</v>
      </c>
      <c r="E20" s="14">
        <f t="shared" si="2"/>
        <v>3.2404124161256895</v>
      </c>
      <c r="F20" s="45">
        <f t="shared" si="3"/>
        <v>7960.1393813758132</v>
      </c>
      <c r="G20" t="s">
        <v>26</v>
      </c>
      <c r="H20" s="16" t="s">
        <v>23</v>
      </c>
      <c r="I20" s="89">
        <f t="shared" si="0"/>
        <v>-0.90011456003491364</v>
      </c>
      <c r="J20" s="90">
        <f t="shared" si="1"/>
        <v>1.8929681959522122</v>
      </c>
    </row>
    <row r="21" spans="1:10">
      <c r="A21" s="16" t="s">
        <v>21</v>
      </c>
      <c r="B21" s="42">
        <f>SUM(B99:B103)</f>
        <v>2392.2094266543013</v>
      </c>
      <c r="C21" s="14">
        <f t="shared" si="2"/>
        <v>1.5656538104849707</v>
      </c>
      <c r="D21" s="42">
        <f>SUM(D99:D103)</f>
        <v>4275.9701598385254</v>
      </c>
      <c r="E21" s="14">
        <f t="shared" si="2"/>
        <v>2.7985379957449132</v>
      </c>
      <c r="F21" s="45">
        <f t="shared" si="3"/>
        <v>6668.1795864928263</v>
      </c>
      <c r="H21" s="16" t="s">
        <v>24</v>
      </c>
      <c r="I21" s="89">
        <f t="shared" si="0"/>
        <v>-0.58371065408324696</v>
      </c>
      <c r="J21" s="90">
        <f t="shared" si="1"/>
        <v>1.5329223719382465</v>
      </c>
    </row>
    <row r="22" spans="1:10">
      <c r="A22" s="16" t="s">
        <v>22</v>
      </c>
      <c r="B22" s="42">
        <f>SUM(B104:B108)</f>
        <v>1642.0392231738585</v>
      </c>
      <c r="C22" s="14">
        <f t="shared" si="2"/>
        <v>1.074682232284109</v>
      </c>
      <c r="D22" s="42">
        <f>SUM(D104:D108)</f>
        <v>3567.4760787736627</v>
      </c>
      <c r="E22" s="14">
        <f t="shared" si="2"/>
        <v>2.3348426163329878</v>
      </c>
      <c r="F22" s="45">
        <f t="shared" si="3"/>
        <v>5209.515301947521</v>
      </c>
      <c r="H22" s="16" t="s">
        <v>25</v>
      </c>
      <c r="I22" s="89">
        <f t="shared" si="0"/>
        <v>-0.49642681795864929</v>
      </c>
      <c r="J22" s="90">
        <f t="shared" si="1"/>
        <v>1.1783317876820685</v>
      </c>
    </row>
    <row r="23" spans="1:10">
      <c r="A23" s="16" t="s">
        <v>23</v>
      </c>
      <c r="B23" s="42">
        <f>SUM(B109:B113)</f>
        <v>1375.3120397141456</v>
      </c>
      <c r="C23" s="14">
        <f t="shared" ref="C23:E25" si="4">+B23*100/$F$27</f>
        <v>0.90011456003491364</v>
      </c>
      <c r="D23" s="42">
        <f>SUM(D109:D113)</f>
        <v>2892.3228956412636</v>
      </c>
      <c r="E23" s="14">
        <f t="shared" si="4"/>
        <v>1.8929681959522122</v>
      </c>
      <c r="F23" s="45">
        <f>SUM(B23+D23)</f>
        <v>4267.6349353554087</v>
      </c>
    </row>
    <row r="24" spans="1:10">
      <c r="A24" s="16" t="s">
        <v>24</v>
      </c>
      <c r="B24" s="42">
        <f>SUM(B114:B118)</f>
        <v>891.86901969341545</v>
      </c>
      <c r="C24" s="14">
        <f t="shared" si="4"/>
        <v>0.58371065408324696</v>
      </c>
      <c r="D24" s="42">
        <f>SUM(D114:D118)</f>
        <v>2342.1980797556052</v>
      </c>
      <c r="E24" s="14">
        <f t="shared" si="4"/>
        <v>1.5329223719382465</v>
      </c>
      <c r="F24" s="45">
        <f>SUM(B24+D24)</f>
        <v>3234.0670994490206</v>
      </c>
    </row>
    <row r="25" spans="1:10">
      <c r="A25" s="16" t="s">
        <v>25</v>
      </c>
      <c r="B25" s="42">
        <f>SUM(B119:B149)</f>
        <v>758.50542796355899</v>
      </c>
      <c r="C25" s="14">
        <f t="shared" si="4"/>
        <v>0.49642681795864929</v>
      </c>
      <c r="D25" s="42">
        <f>SUM(D119:D149)</f>
        <v>1800.4084883530631</v>
      </c>
      <c r="E25" s="14">
        <f t="shared" si="4"/>
        <v>1.1783317876820685</v>
      </c>
      <c r="F25" s="45">
        <f>SUM(B25+D25)</f>
        <v>2558.9139163166219</v>
      </c>
    </row>
    <row r="26" spans="1:10">
      <c r="A26" s="16"/>
      <c r="B26" s="43"/>
      <c r="C26" s="14" t="s">
        <v>26</v>
      </c>
      <c r="D26" s="43"/>
      <c r="E26" s="14" t="s">
        <v>26</v>
      </c>
      <c r="F26" s="46"/>
    </row>
    <row r="27" spans="1:10" ht="13.5" thickBot="1">
      <c r="A27" s="17" t="s">
        <v>3</v>
      </c>
      <c r="B27" s="44">
        <f>SUM(B8:B25)</f>
        <v>58379.912279744691</v>
      </c>
      <c r="C27" s="21">
        <f>+B27/F27</f>
        <v>0.38208499263542628</v>
      </c>
      <c r="D27" s="44">
        <f>SUM(D8:D25)</f>
        <v>94413.087720255295</v>
      </c>
      <c r="E27" s="21">
        <f>+D27/F27</f>
        <v>0.61791500736457361</v>
      </c>
      <c r="F27" s="47">
        <f>SUM(B27+D27)</f>
        <v>152793</v>
      </c>
      <c r="G27" s="22" t="s">
        <v>26</v>
      </c>
      <c r="H27" s="26" t="s">
        <v>26</v>
      </c>
    </row>
    <row r="29" spans="1:10">
      <c r="A29" s="110" t="s">
        <v>87</v>
      </c>
      <c r="B29" s="110"/>
      <c r="C29" s="110"/>
      <c r="D29" s="110"/>
      <c r="E29" s="110"/>
      <c r="F29" s="110"/>
    </row>
    <row r="30" spans="1:10" ht="13.5" thickBot="1">
      <c r="A30" s="111" t="s">
        <v>60</v>
      </c>
      <c r="B30" s="111"/>
      <c r="C30" s="111"/>
      <c r="D30" s="111"/>
      <c r="E30" s="111"/>
      <c r="F30" s="111"/>
    </row>
    <row r="31" spans="1:10" ht="13.5" thickBot="1">
      <c r="A31" s="2" t="s">
        <v>0</v>
      </c>
      <c r="B31" s="3" t="s">
        <v>1</v>
      </c>
      <c r="C31" s="4"/>
      <c r="D31" s="3" t="s">
        <v>2</v>
      </c>
      <c r="E31" s="4"/>
      <c r="F31" s="5" t="s">
        <v>3</v>
      </c>
    </row>
    <row r="32" spans="1:10" ht="13.5" thickBot="1">
      <c r="A32" s="6"/>
      <c r="B32" s="3" t="s">
        <v>4</v>
      </c>
      <c r="C32" s="4" t="s">
        <v>5</v>
      </c>
      <c r="D32" s="3" t="s">
        <v>4</v>
      </c>
      <c r="E32" s="7" t="s">
        <v>5</v>
      </c>
      <c r="F32" s="8"/>
    </row>
    <row r="33" spans="1:8">
      <c r="A33" s="9"/>
      <c r="B33" s="10"/>
      <c r="C33" s="11"/>
      <c r="D33" s="10"/>
      <c r="E33" s="11"/>
      <c r="F33" s="11"/>
    </row>
    <row r="34" spans="1:8">
      <c r="A34" s="12" t="s">
        <v>6</v>
      </c>
      <c r="B34" s="13">
        <f>+C34*$F$151</f>
        <v>2633.9309366646667</v>
      </c>
      <c r="C34" s="61">
        <v>1.7238557634608041E-2</v>
      </c>
      <c r="D34" s="13">
        <f>+E34*$F$151</f>
        <v>2592.2548142490864</v>
      </c>
      <c r="E34" s="64">
        <v>1.6965795646718674E-2</v>
      </c>
      <c r="F34" s="88">
        <f>SUM(B34+D34)</f>
        <v>5226.1857509137535</v>
      </c>
    </row>
    <row r="35" spans="1:8">
      <c r="A35" s="20">
        <v>1</v>
      </c>
      <c r="B35" s="13">
        <f t="shared" ref="B35:B98" si="5">+C35*$F$151</f>
        <v>1558.6869783426982</v>
      </c>
      <c r="C35" s="61">
        <v>1.0201298347062354E-2</v>
      </c>
      <c r="D35" s="13">
        <f t="shared" ref="D35:D98" si="6">+E35*$F$151</f>
        <v>1758.7323659374829</v>
      </c>
      <c r="E35" s="64">
        <v>1.1510555888931318E-2</v>
      </c>
      <c r="F35" s="88">
        <f t="shared" ref="F35:F98" si="7">SUM(B35+D35)</f>
        <v>3317.4193442801811</v>
      </c>
    </row>
    <row r="36" spans="1:8">
      <c r="A36" s="20">
        <v>2</v>
      </c>
      <c r="B36" s="13">
        <f t="shared" si="5"/>
        <v>1150.2609786700125</v>
      </c>
      <c r="C36" s="61">
        <v>7.5282308657465494E-3</v>
      </c>
      <c r="D36" s="13">
        <f t="shared" si="6"/>
        <v>1183.6018766024768</v>
      </c>
      <c r="E36" s="64">
        <v>7.746440456058044E-3</v>
      </c>
      <c r="F36" s="88">
        <f t="shared" si="7"/>
        <v>2333.8628552724895</v>
      </c>
      <c r="H36" s="22" t="s">
        <v>26</v>
      </c>
    </row>
    <row r="37" spans="1:8">
      <c r="A37" s="20">
        <v>3</v>
      </c>
      <c r="B37" s="13">
        <f t="shared" si="5"/>
        <v>850.1928972778353</v>
      </c>
      <c r="C37" s="61">
        <v>5.5643445529431016E-3</v>
      </c>
      <c r="D37" s="13">
        <f t="shared" si="6"/>
        <v>1008.56216245704</v>
      </c>
      <c r="E37" s="64">
        <v>6.6008401069226992E-3</v>
      </c>
      <c r="F37" s="88">
        <f t="shared" si="7"/>
        <v>1858.7550597348754</v>
      </c>
    </row>
    <row r="38" spans="1:8">
      <c r="A38" s="20">
        <v>4</v>
      </c>
      <c r="B38" s="13">
        <f t="shared" si="5"/>
        <v>891.86901969341557</v>
      </c>
      <c r="C38" s="61">
        <v>5.8371065408324698E-3</v>
      </c>
      <c r="D38" s="13">
        <f t="shared" si="6"/>
        <v>733.49975451421096</v>
      </c>
      <c r="E38" s="64">
        <v>4.8006109868528723E-3</v>
      </c>
      <c r="F38" s="88">
        <f t="shared" si="7"/>
        <v>1625.3687742076265</v>
      </c>
    </row>
    <row r="39" spans="1:8">
      <c r="A39" s="20">
        <v>5</v>
      </c>
      <c r="B39" s="13">
        <f t="shared" si="5"/>
        <v>1175.2666521193607</v>
      </c>
      <c r="C39" s="61">
        <v>7.6918880584801704E-3</v>
      </c>
      <c r="D39" s="13">
        <f t="shared" si="6"/>
        <v>1083.5791828050842</v>
      </c>
      <c r="E39" s="64">
        <v>7.0918116851235611E-3</v>
      </c>
      <c r="F39" s="88">
        <f t="shared" si="7"/>
        <v>2258.8458349244447</v>
      </c>
    </row>
    <row r="40" spans="1:8">
      <c r="A40" s="20">
        <v>6</v>
      </c>
      <c r="B40" s="13">
        <f t="shared" si="5"/>
        <v>725.16453003109484</v>
      </c>
      <c r="C40" s="61">
        <v>4.7460585892749986E-3</v>
      </c>
      <c r="D40" s="13">
        <f t="shared" si="6"/>
        <v>516.78391795319408</v>
      </c>
      <c r="E40" s="64">
        <v>3.3822486498281601E-3</v>
      </c>
      <c r="F40" s="88">
        <f t="shared" si="7"/>
        <v>1241.948447984289</v>
      </c>
    </row>
    <row r="41" spans="1:8">
      <c r="A41" s="20">
        <v>7</v>
      </c>
      <c r="B41" s="13">
        <f t="shared" si="5"/>
        <v>783.51110141290712</v>
      </c>
      <c r="C41" s="61">
        <v>5.1279253723201133E-3</v>
      </c>
      <c r="D41" s="13">
        <f t="shared" si="6"/>
        <v>666.81795864928267</v>
      </c>
      <c r="E41" s="64">
        <v>4.364191806229884E-3</v>
      </c>
      <c r="F41" s="88">
        <f t="shared" si="7"/>
        <v>1450.3290600621899</v>
      </c>
    </row>
    <row r="42" spans="1:8">
      <c r="A42" s="20">
        <v>8</v>
      </c>
      <c r="B42" s="13">
        <f t="shared" si="5"/>
        <v>725.16453003109484</v>
      </c>
      <c r="C42" s="61">
        <v>4.7460585892749986E-3</v>
      </c>
      <c r="D42" s="13">
        <f t="shared" si="6"/>
        <v>633.47706071681841</v>
      </c>
      <c r="E42" s="64">
        <v>4.1459822159183894E-3</v>
      </c>
      <c r="F42" s="88">
        <f t="shared" si="7"/>
        <v>1358.6415907479131</v>
      </c>
    </row>
    <row r="43" spans="1:8">
      <c r="A43" s="20">
        <v>9</v>
      </c>
      <c r="B43" s="13">
        <f t="shared" si="5"/>
        <v>458.4373465713818</v>
      </c>
      <c r="C43" s="61">
        <v>3.000381866783045E-3</v>
      </c>
      <c r="D43" s="13">
        <f t="shared" si="6"/>
        <v>700.1588565817467</v>
      </c>
      <c r="E43" s="64">
        <v>4.5824013965413777E-3</v>
      </c>
      <c r="F43" s="88">
        <f t="shared" si="7"/>
        <v>1158.5962031531285</v>
      </c>
    </row>
    <row r="44" spans="1:8">
      <c r="A44" s="20">
        <v>10</v>
      </c>
      <c r="B44" s="13">
        <f t="shared" si="5"/>
        <v>550.12481588565822</v>
      </c>
      <c r="C44" s="61">
        <v>3.6004582401396542E-3</v>
      </c>
      <c r="D44" s="13">
        <f t="shared" si="6"/>
        <v>608.4713872674705</v>
      </c>
      <c r="E44" s="64">
        <v>3.9823250231847693E-3</v>
      </c>
      <c r="F44" s="88">
        <f t="shared" si="7"/>
        <v>1158.5962031531287</v>
      </c>
    </row>
    <row r="45" spans="1:8">
      <c r="A45" s="20">
        <v>11</v>
      </c>
      <c r="B45" s="13">
        <f t="shared" si="5"/>
        <v>658.48273416616667</v>
      </c>
      <c r="C45" s="61">
        <v>4.3096394086520103E-3</v>
      </c>
      <c r="D45" s="13">
        <f t="shared" si="6"/>
        <v>716.82930554797883</v>
      </c>
      <c r="E45" s="64">
        <v>4.691506191697125E-3</v>
      </c>
      <c r="F45" s="88">
        <f t="shared" si="7"/>
        <v>1375.3120397141456</v>
      </c>
    </row>
    <row r="46" spans="1:8">
      <c r="A46" s="20">
        <v>12</v>
      </c>
      <c r="B46" s="13">
        <f t="shared" si="5"/>
        <v>716.82930554797883</v>
      </c>
      <c r="C46" s="61">
        <v>4.691506191697125E-3</v>
      </c>
      <c r="D46" s="13">
        <f t="shared" si="6"/>
        <v>825.18722382848728</v>
      </c>
      <c r="E46" s="64">
        <v>5.4006873602094815E-3</v>
      </c>
      <c r="F46" s="88">
        <f t="shared" si="7"/>
        <v>1542.0165293764662</v>
      </c>
    </row>
    <row r="47" spans="1:8">
      <c r="A47" s="20">
        <v>13</v>
      </c>
      <c r="B47" s="13">
        <f t="shared" si="5"/>
        <v>691.8236320986307</v>
      </c>
      <c r="C47" s="61">
        <v>4.527848998963504E-3</v>
      </c>
      <c r="D47" s="13">
        <f t="shared" si="6"/>
        <v>900.20424417653157</v>
      </c>
      <c r="E47" s="64">
        <v>5.8916589384103435E-3</v>
      </c>
      <c r="F47" s="88">
        <f t="shared" si="7"/>
        <v>1592.0278762751623</v>
      </c>
    </row>
    <row r="48" spans="1:8">
      <c r="A48" s="20">
        <v>14</v>
      </c>
      <c r="B48" s="13">
        <f t="shared" si="5"/>
        <v>658.48273416616667</v>
      </c>
      <c r="C48" s="61">
        <v>4.3096394086520103E-3</v>
      </c>
      <c r="D48" s="13">
        <f t="shared" si="6"/>
        <v>833.5224483116034</v>
      </c>
      <c r="E48" s="64">
        <v>5.4552397577873552E-3</v>
      </c>
      <c r="F48" s="88">
        <f t="shared" si="7"/>
        <v>1492.0051824777702</v>
      </c>
    </row>
    <row r="49" spans="1:6">
      <c r="A49" s="20">
        <v>15</v>
      </c>
      <c r="B49" s="13">
        <f t="shared" si="5"/>
        <v>700.1588565817467</v>
      </c>
      <c r="C49" s="61">
        <v>4.5824013965413777E-3</v>
      </c>
      <c r="D49" s="13">
        <f t="shared" si="6"/>
        <v>1083.5791828050842</v>
      </c>
      <c r="E49" s="64">
        <v>7.0918116851235611E-3</v>
      </c>
      <c r="F49" s="88">
        <f t="shared" si="7"/>
        <v>1783.7380393868309</v>
      </c>
    </row>
    <row r="50" spans="1:6">
      <c r="A50" s="20">
        <v>16</v>
      </c>
      <c r="B50" s="13">
        <f t="shared" si="5"/>
        <v>683.4884076155148</v>
      </c>
      <c r="C50" s="61">
        <v>4.4732966013856313E-3</v>
      </c>
      <c r="D50" s="13">
        <f t="shared" si="6"/>
        <v>1166.9314276362447</v>
      </c>
      <c r="E50" s="64">
        <v>7.6373356609022967E-3</v>
      </c>
      <c r="F50" s="88">
        <f t="shared" si="7"/>
        <v>1850.4198352517597</v>
      </c>
    </row>
    <row r="51" spans="1:6">
      <c r="A51" s="20">
        <v>17</v>
      </c>
      <c r="B51" s="13">
        <f t="shared" si="5"/>
        <v>766.84065244667499</v>
      </c>
      <c r="C51" s="61">
        <v>5.018820577164366E-3</v>
      </c>
      <c r="D51" s="13">
        <f t="shared" si="6"/>
        <v>1316.9654683323333</v>
      </c>
      <c r="E51" s="64">
        <v>8.6192788173040207E-3</v>
      </c>
      <c r="F51" s="88">
        <f t="shared" si="7"/>
        <v>2083.8061207790083</v>
      </c>
    </row>
    <row r="52" spans="1:6">
      <c r="A52" s="20">
        <v>18</v>
      </c>
      <c r="B52" s="13">
        <f t="shared" si="5"/>
        <v>1091.9144072882004</v>
      </c>
      <c r="C52" s="61">
        <v>7.1463640827014348E-3</v>
      </c>
      <c r="D52" s="13">
        <f t="shared" si="6"/>
        <v>1850.4198352517592</v>
      </c>
      <c r="E52" s="64">
        <v>1.2110632262287927E-2</v>
      </c>
      <c r="F52" s="88">
        <f t="shared" si="7"/>
        <v>2942.3342425399596</v>
      </c>
    </row>
    <row r="53" spans="1:6">
      <c r="A53" s="20">
        <v>19</v>
      </c>
      <c r="B53" s="13">
        <f t="shared" si="5"/>
        <v>1016.897386940156</v>
      </c>
      <c r="C53" s="61">
        <v>6.6553925045005728E-3</v>
      </c>
      <c r="D53" s="13">
        <f t="shared" si="6"/>
        <v>1867.0902842179914</v>
      </c>
      <c r="E53" s="64">
        <v>1.2219737057443674E-2</v>
      </c>
      <c r="F53" s="88">
        <f t="shared" si="7"/>
        <v>2883.9876711581474</v>
      </c>
    </row>
    <row r="54" spans="1:6">
      <c r="A54" s="20">
        <v>20</v>
      </c>
      <c r="B54" s="13">
        <f t="shared" si="5"/>
        <v>1075.2439583219682</v>
      </c>
      <c r="C54" s="61">
        <v>7.0372592875456875E-3</v>
      </c>
      <c r="D54" s="13">
        <f t="shared" si="6"/>
        <v>1742.0619169712509</v>
      </c>
      <c r="E54" s="64">
        <v>1.1401451093775571E-2</v>
      </c>
      <c r="F54" s="88">
        <f t="shared" si="7"/>
        <v>2817.3058752932193</v>
      </c>
    </row>
    <row r="55" spans="1:6">
      <c r="A55" s="20">
        <v>21</v>
      </c>
      <c r="B55" s="13">
        <f t="shared" si="5"/>
        <v>1083.5791828050842</v>
      </c>
      <c r="C55" s="61">
        <v>7.0918116851235611E-3</v>
      </c>
      <c r="D55" s="13">
        <f t="shared" si="6"/>
        <v>1883.7607331842235</v>
      </c>
      <c r="E55" s="64">
        <v>1.2328841852599422E-2</v>
      </c>
      <c r="F55" s="88">
        <f t="shared" si="7"/>
        <v>2967.3399159893079</v>
      </c>
    </row>
    <row r="56" spans="1:6">
      <c r="A56" s="20">
        <v>22</v>
      </c>
      <c r="B56" s="13">
        <f t="shared" si="5"/>
        <v>1008.56216245704</v>
      </c>
      <c r="C56" s="61">
        <v>6.6008401069226992E-3</v>
      </c>
      <c r="D56" s="13">
        <f t="shared" si="6"/>
        <v>1800.4084883530631</v>
      </c>
      <c r="E56" s="64">
        <v>1.1783317876820687E-2</v>
      </c>
      <c r="F56" s="88">
        <f t="shared" si="7"/>
        <v>2808.9706508101031</v>
      </c>
    </row>
    <row r="57" spans="1:6">
      <c r="A57" s="20">
        <v>23</v>
      </c>
      <c r="B57" s="13">
        <f t="shared" si="5"/>
        <v>966.88604004145986</v>
      </c>
      <c r="C57" s="61">
        <v>6.3280781190333318E-3</v>
      </c>
      <c r="D57" s="13">
        <f t="shared" si="6"/>
        <v>1583.6926517920463</v>
      </c>
      <c r="E57" s="64">
        <v>1.0364955539795974E-2</v>
      </c>
      <c r="F57" s="88">
        <f t="shared" si="7"/>
        <v>2550.5786918335061</v>
      </c>
    </row>
    <row r="58" spans="1:6">
      <c r="A58" s="20">
        <v>24</v>
      </c>
      <c r="B58" s="13">
        <f t="shared" si="5"/>
        <v>841.85767279471929</v>
      </c>
      <c r="C58" s="61">
        <v>5.509792155365228E-3</v>
      </c>
      <c r="D58" s="13">
        <f t="shared" si="6"/>
        <v>1708.7210190387868</v>
      </c>
      <c r="E58" s="64">
        <v>1.1183241503464078E-2</v>
      </c>
      <c r="F58" s="88">
        <f t="shared" si="7"/>
        <v>2550.5786918335061</v>
      </c>
    </row>
    <row r="59" spans="1:6">
      <c r="A59" s="20">
        <v>25</v>
      </c>
      <c r="B59" s="13">
        <f t="shared" si="5"/>
        <v>1050.2382848726202</v>
      </c>
      <c r="C59" s="61">
        <v>6.8736020948120674E-3</v>
      </c>
      <c r="D59" s="13">
        <f t="shared" si="6"/>
        <v>1517.0108559271182</v>
      </c>
      <c r="E59" s="64">
        <v>9.9285363591729865E-3</v>
      </c>
      <c r="F59" s="88">
        <f t="shared" si="7"/>
        <v>2567.2491407997386</v>
      </c>
    </row>
    <row r="60" spans="1:6">
      <c r="A60" s="20">
        <v>26</v>
      </c>
      <c r="B60" s="13">
        <f t="shared" si="5"/>
        <v>1083.5791828050842</v>
      </c>
      <c r="C60" s="61">
        <v>7.0918116851235611E-3</v>
      </c>
      <c r="D60" s="13">
        <f t="shared" si="6"/>
        <v>1500.340406960886</v>
      </c>
      <c r="E60" s="64">
        <v>9.8194315640172392E-3</v>
      </c>
      <c r="F60" s="88">
        <f t="shared" si="7"/>
        <v>2583.9195897659702</v>
      </c>
    </row>
    <row r="61" spans="1:6">
      <c r="A61" s="20">
        <v>27</v>
      </c>
      <c r="B61" s="13">
        <f t="shared" si="5"/>
        <v>1091.9144072882004</v>
      </c>
      <c r="C61" s="61">
        <v>7.1463640827014348E-3</v>
      </c>
      <c r="D61" s="13">
        <f t="shared" si="6"/>
        <v>1717.0562435219028</v>
      </c>
      <c r="E61" s="64">
        <v>1.1237793901041951E-2</v>
      </c>
      <c r="F61" s="88">
        <f t="shared" si="7"/>
        <v>2808.9706508101035</v>
      </c>
    </row>
    <row r="62" spans="1:6">
      <c r="A62" s="20">
        <v>28</v>
      </c>
      <c r="B62" s="13">
        <f t="shared" si="5"/>
        <v>875.19857072718344</v>
      </c>
      <c r="C62" s="61">
        <v>5.7280017456767226E-3</v>
      </c>
      <c r="D62" s="13">
        <f t="shared" si="6"/>
        <v>1492.0051824777699</v>
      </c>
      <c r="E62" s="64">
        <v>9.7648791664393646E-3</v>
      </c>
      <c r="F62" s="88">
        <f t="shared" si="7"/>
        <v>2367.2037532049535</v>
      </c>
    </row>
    <row r="63" spans="1:6">
      <c r="A63" s="20">
        <v>29</v>
      </c>
      <c r="B63" s="13">
        <f t="shared" si="5"/>
        <v>991.89171349080789</v>
      </c>
      <c r="C63" s="61">
        <v>6.4917353117669519E-3</v>
      </c>
      <c r="D63" s="13">
        <f t="shared" si="6"/>
        <v>1283.6245703998691</v>
      </c>
      <c r="E63" s="64">
        <v>8.4010692269925261E-3</v>
      </c>
      <c r="F63" s="88">
        <f t="shared" si="7"/>
        <v>2275.5162838906772</v>
      </c>
    </row>
    <row r="64" spans="1:6">
      <c r="A64" s="20">
        <v>30</v>
      </c>
      <c r="B64" s="13">
        <f t="shared" si="5"/>
        <v>808.51677486225526</v>
      </c>
      <c r="C64" s="61">
        <v>5.2915825650537342E-3</v>
      </c>
      <c r="D64" s="13">
        <f t="shared" si="6"/>
        <v>1166.9314276362447</v>
      </c>
      <c r="E64" s="64">
        <v>7.6373356609022967E-3</v>
      </c>
      <c r="F64" s="88">
        <f t="shared" si="7"/>
        <v>1975.4482024985</v>
      </c>
    </row>
    <row r="65" spans="1:6">
      <c r="A65" s="20">
        <v>31</v>
      </c>
      <c r="B65" s="13">
        <f t="shared" si="5"/>
        <v>658.48273416616667</v>
      </c>
      <c r="C65" s="61">
        <v>4.3096394086520103E-3</v>
      </c>
      <c r="D65" s="13">
        <f t="shared" si="6"/>
        <v>1266.9541214336368</v>
      </c>
      <c r="E65" s="64">
        <v>8.2919644318367788E-3</v>
      </c>
      <c r="F65" s="88">
        <f t="shared" si="7"/>
        <v>1925.4368555998035</v>
      </c>
    </row>
    <row r="66" spans="1:6">
      <c r="A66" s="20">
        <v>32</v>
      </c>
      <c r="B66" s="13">
        <f t="shared" si="5"/>
        <v>650.14750968305054</v>
      </c>
      <c r="C66" s="61">
        <v>4.2550870110741367E-3</v>
      </c>
      <c r="D66" s="13">
        <f t="shared" si="6"/>
        <v>1550.351753859582</v>
      </c>
      <c r="E66" s="64">
        <v>1.0146745949484479E-2</v>
      </c>
      <c r="F66" s="88">
        <f t="shared" si="7"/>
        <v>2200.4992635426324</v>
      </c>
    </row>
    <row r="67" spans="1:6">
      <c r="A67" s="20">
        <v>33</v>
      </c>
      <c r="B67" s="13">
        <f t="shared" si="5"/>
        <v>691.8236320986307</v>
      </c>
      <c r="C67" s="61">
        <v>4.527848998963504E-3</v>
      </c>
      <c r="D67" s="13">
        <f t="shared" si="6"/>
        <v>991.89171349080789</v>
      </c>
      <c r="E67" s="64">
        <v>6.4917353117669519E-3</v>
      </c>
      <c r="F67" s="88">
        <f t="shared" si="7"/>
        <v>1683.7153455894386</v>
      </c>
    </row>
    <row r="68" spans="1:6">
      <c r="A68" s="20">
        <v>34</v>
      </c>
      <c r="B68" s="13">
        <f t="shared" si="5"/>
        <v>666.81795864928267</v>
      </c>
      <c r="C68" s="61">
        <v>4.364191806229884E-3</v>
      </c>
      <c r="D68" s="13">
        <f t="shared" si="6"/>
        <v>1083.5791828050842</v>
      </c>
      <c r="E68" s="64">
        <v>7.0918116851235611E-3</v>
      </c>
      <c r="F68" s="88">
        <f t="shared" si="7"/>
        <v>1750.3971414543669</v>
      </c>
    </row>
    <row r="69" spans="1:6">
      <c r="A69" s="20">
        <v>35</v>
      </c>
      <c r="B69" s="13">
        <f t="shared" si="5"/>
        <v>591.80093830123838</v>
      </c>
      <c r="C69" s="61">
        <v>3.873220228029022E-3</v>
      </c>
      <c r="D69" s="13">
        <f t="shared" si="6"/>
        <v>1058.5735093557362</v>
      </c>
      <c r="E69" s="64">
        <v>6.9281544923899402E-3</v>
      </c>
      <c r="F69" s="88">
        <f t="shared" si="7"/>
        <v>1650.3744476569746</v>
      </c>
    </row>
    <row r="70" spans="1:6">
      <c r="A70" s="20">
        <v>36</v>
      </c>
      <c r="B70" s="13">
        <f t="shared" si="5"/>
        <v>766.84065244667499</v>
      </c>
      <c r="C70" s="61">
        <v>5.018820577164366E-3</v>
      </c>
      <c r="D70" s="13">
        <f t="shared" si="6"/>
        <v>1183.6018766024768</v>
      </c>
      <c r="E70" s="64">
        <v>7.746440456058044E-3</v>
      </c>
      <c r="F70" s="88">
        <f t="shared" si="7"/>
        <v>1950.4425290491517</v>
      </c>
    </row>
    <row r="71" spans="1:6">
      <c r="A71" s="20">
        <v>37</v>
      </c>
      <c r="B71" s="13">
        <f t="shared" si="5"/>
        <v>633.47706071681841</v>
      </c>
      <c r="C71" s="61">
        <v>4.1459822159183894E-3</v>
      </c>
      <c r="D71" s="13">
        <f t="shared" si="6"/>
        <v>1466.9995090284219</v>
      </c>
      <c r="E71" s="64">
        <v>9.6012219737057446E-3</v>
      </c>
      <c r="F71" s="88">
        <f t="shared" si="7"/>
        <v>2100.4765697452403</v>
      </c>
    </row>
    <row r="72" spans="1:6">
      <c r="A72" s="20">
        <v>38</v>
      </c>
      <c r="B72" s="13">
        <f t="shared" si="5"/>
        <v>741.83497899732697</v>
      </c>
      <c r="C72" s="61">
        <v>4.8551633844307459E-3</v>
      </c>
      <c r="D72" s="13">
        <f t="shared" si="6"/>
        <v>1216.942774534941</v>
      </c>
      <c r="E72" s="64">
        <v>7.9646500463695386E-3</v>
      </c>
      <c r="F72" s="88">
        <f t="shared" si="7"/>
        <v>1958.777753532268</v>
      </c>
    </row>
    <row r="73" spans="1:6">
      <c r="A73" s="50">
        <v>39</v>
      </c>
      <c r="B73" s="13">
        <f t="shared" si="5"/>
        <v>775.175876929791</v>
      </c>
      <c r="C73" s="61">
        <v>5.0733729747422397E-3</v>
      </c>
      <c r="D73" s="13">
        <f t="shared" si="6"/>
        <v>1116.9200807375485</v>
      </c>
      <c r="E73" s="64">
        <v>7.3100212754350557E-3</v>
      </c>
      <c r="F73" s="88">
        <f t="shared" si="7"/>
        <v>1892.0959576673395</v>
      </c>
    </row>
    <row r="74" spans="1:6">
      <c r="A74" s="20">
        <v>40</v>
      </c>
      <c r="B74" s="13">
        <f t="shared" si="5"/>
        <v>541.7895914025421</v>
      </c>
      <c r="C74" s="61">
        <v>3.5459058425617806E-3</v>
      </c>
      <c r="D74" s="13">
        <f t="shared" si="6"/>
        <v>1083.5791828050842</v>
      </c>
      <c r="E74" s="64">
        <v>7.0918116851235611E-3</v>
      </c>
      <c r="F74" s="88">
        <f t="shared" si="7"/>
        <v>1625.3687742076263</v>
      </c>
    </row>
    <row r="75" spans="1:6">
      <c r="A75" s="20">
        <v>41</v>
      </c>
      <c r="B75" s="13">
        <f t="shared" si="5"/>
        <v>683.4884076155148</v>
      </c>
      <c r="C75" s="61">
        <v>4.4732966013856313E-3</v>
      </c>
      <c r="D75" s="13">
        <f t="shared" si="6"/>
        <v>1041.9030603895042</v>
      </c>
      <c r="E75" s="64">
        <v>6.8190496972341938E-3</v>
      </c>
      <c r="F75" s="88">
        <f t="shared" si="7"/>
        <v>1725.3914680050189</v>
      </c>
    </row>
    <row r="76" spans="1:6">
      <c r="A76" s="20">
        <v>42</v>
      </c>
      <c r="B76" s="13">
        <f t="shared" si="5"/>
        <v>600.13616278435438</v>
      </c>
      <c r="C76" s="61">
        <v>3.9277726256068957E-3</v>
      </c>
      <c r="D76" s="13">
        <f t="shared" si="6"/>
        <v>1100.2496317713164</v>
      </c>
      <c r="E76" s="64">
        <v>7.2009164802793084E-3</v>
      </c>
      <c r="F76" s="88">
        <f t="shared" si="7"/>
        <v>1700.3857945556708</v>
      </c>
    </row>
    <row r="77" spans="1:6">
      <c r="A77" s="20">
        <v>43</v>
      </c>
      <c r="B77" s="13">
        <f t="shared" si="5"/>
        <v>591.80093830123838</v>
      </c>
      <c r="C77" s="61">
        <v>3.873220228029022E-3</v>
      </c>
      <c r="D77" s="13">
        <f t="shared" si="6"/>
        <v>991.89171349080789</v>
      </c>
      <c r="E77" s="64">
        <v>6.4917353117669519E-3</v>
      </c>
      <c r="F77" s="88">
        <f t="shared" si="7"/>
        <v>1583.6926517920463</v>
      </c>
    </row>
    <row r="78" spans="1:6">
      <c r="A78" s="20">
        <v>44</v>
      </c>
      <c r="B78" s="13">
        <f t="shared" si="5"/>
        <v>508.44869347007801</v>
      </c>
      <c r="C78" s="61">
        <v>3.3276962522502864E-3</v>
      </c>
      <c r="D78" s="13">
        <f t="shared" si="6"/>
        <v>1033.5678359063882</v>
      </c>
      <c r="E78" s="64">
        <v>6.7644972996563201E-3</v>
      </c>
      <c r="F78" s="88">
        <f t="shared" si="7"/>
        <v>1542.0165293764662</v>
      </c>
    </row>
    <row r="79" spans="1:6">
      <c r="A79" s="20">
        <v>45</v>
      </c>
      <c r="B79" s="13">
        <f t="shared" si="5"/>
        <v>558.46004036877423</v>
      </c>
      <c r="C79" s="61">
        <v>3.6550106377175279E-3</v>
      </c>
      <c r="D79" s="13">
        <f t="shared" si="6"/>
        <v>1300.2950193661011</v>
      </c>
      <c r="E79" s="64">
        <v>8.5101740221482734E-3</v>
      </c>
      <c r="F79" s="88">
        <f t="shared" si="7"/>
        <v>1858.7550597348754</v>
      </c>
    </row>
    <row r="80" spans="1:6">
      <c r="A80" s="20">
        <v>46</v>
      </c>
      <c r="B80" s="13">
        <f t="shared" si="5"/>
        <v>691.8236320986307</v>
      </c>
      <c r="C80" s="61">
        <v>4.527848998963504E-3</v>
      </c>
      <c r="D80" s="13">
        <f t="shared" si="6"/>
        <v>983.55648900769188</v>
      </c>
      <c r="E80" s="64">
        <v>6.4371829141890782E-3</v>
      </c>
      <c r="F80" s="88">
        <f t="shared" si="7"/>
        <v>1675.3801211063226</v>
      </c>
    </row>
    <row r="81" spans="1:6">
      <c r="A81" s="20">
        <v>47</v>
      </c>
      <c r="B81" s="13">
        <f t="shared" si="5"/>
        <v>491.77824450384594</v>
      </c>
      <c r="C81" s="61">
        <v>3.2185914570945391E-3</v>
      </c>
      <c r="D81" s="13">
        <f t="shared" si="6"/>
        <v>1033.5678359063882</v>
      </c>
      <c r="E81" s="64">
        <v>6.7644972996563201E-3</v>
      </c>
      <c r="F81" s="88">
        <f t="shared" si="7"/>
        <v>1525.3460804102342</v>
      </c>
    </row>
    <row r="82" spans="1:6">
      <c r="A82" s="20">
        <v>48</v>
      </c>
      <c r="B82" s="13">
        <f t="shared" si="5"/>
        <v>650.14750968305054</v>
      </c>
      <c r="C82" s="61">
        <v>4.2550870110741367E-3</v>
      </c>
      <c r="D82" s="13">
        <f t="shared" si="6"/>
        <v>1341.9711417816811</v>
      </c>
      <c r="E82" s="64">
        <v>8.7829360100376407E-3</v>
      </c>
      <c r="F82" s="88">
        <f t="shared" si="7"/>
        <v>1992.1186514647316</v>
      </c>
    </row>
    <row r="83" spans="1:6">
      <c r="A83" s="20">
        <v>49</v>
      </c>
      <c r="B83" s="13">
        <f t="shared" si="5"/>
        <v>658.48273416616667</v>
      </c>
      <c r="C83" s="61">
        <v>4.3096394086520103E-3</v>
      </c>
      <c r="D83" s="13">
        <f t="shared" si="6"/>
        <v>1341.9711417816811</v>
      </c>
      <c r="E83" s="64">
        <v>8.7829360100376407E-3</v>
      </c>
      <c r="F83" s="88">
        <f t="shared" si="7"/>
        <v>2000.4538759478478</v>
      </c>
    </row>
    <row r="84" spans="1:6">
      <c r="A84" s="20">
        <v>50</v>
      </c>
      <c r="B84" s="13">
        <f t="shared" si="5"/>
        <v>608.4713872674705</v>
      </c>
      <c r="C84" s="61">
        <v>3.9823250231847693E-3</v>
      </c>
      <c r="D84" s="13">
        <f t="shared" si="6"/>
        <v>1250.2836724674048</v>
      </c>
      <c r="E84" s="64">
        <v>8.1828596366810315E-3</v>
      </c>
      <c r="F84" s="88">
        <f t="shared" si="7"/>
        <v>1858.7550597348754</v>
      </c>
    </row>
    <row r="85" spans="1:6">
      <c r="A85" s="20">
        <v>51</v>
      </c>
      <c r="B85" s="13">
        <f t="shared" si="5"/>
        <v>708.49408106486283</v>
      </c>
      <c r="C85" s="61">
        <v>4.6369537941192513E-3</v>
      </c>
      <c r="D85" s="13">
        <f t="shared" si="6"/>
        <v>1341.9711417816811</v>
      </c>
      <c r="E85" s="64">
        <v>8.7829360100376407E-3</v>
      </c>
      <c r="F85" s="88">
        <f t="shared" si="7"/>
        <v>2050.4652228465438</v>
      </c>
    </row>
    <row r="86" spans="1:6">
      <c r="A86" s="20">
        <v>52</v>
      </c>
      <c r="B86" s="13">
        <f t="shared" si="5"/>
        <v>716.82930554797883</v>
      </c>
      <c r="C86" s="61">
        <v>4.691506191697125E-3</v>
      </c>
      <c r="D86" s="13">
        <f t="shared" si="6"/>
        <v>1275.2893459167531</v>
      </c>
      <c r="E86" s="64">
        <v>8.3465168294146533E-3</v>
      </c>
      <c r="F86" s="88">
        <f t="shared" si="7"/>
        <v>1992.118651464732</v>
      </c>
    </row>
    <row r="87" spans="1:6">
      <c r="A87" s="20">
        <v>53</v>
      </c>
      <c r="B87" s="13">
        <f t="shared" si="5"/>
        <v>800.18155037913914</v>
      </c>
      <c r="C87" s="61">
        <v>5.2370301674758606E-3</v>
      </c>
      <c r="D87" s="13">
        <f t="shared" si="6"/>
        <v>1475.3347335115377</v>
      </c>
      <c r="E87" s="64">
        <v>9.6557743712836173E-3</v>
      </c>
      <c r="F87" s="88">
        <f t="shared" si="7"/>
        <v>2275.5162838906767</v>
      </c>
    </row>
    <row r="88" spans="1:6">
      <c r="A88" s="20">
        <v>54</v>
      </c>
      <c r="B88" s="13">
        <f t="shared" si="5"/>
        <v>708.49408106486283</v>
      </c>
      <c r="C88" s="61">
        <v>4.6369537941192513E-3</v>
      </c>
      <c r="D88" s="13">
        <f t="shared" si="6"/>
        <v>1358.6415907479134</v>
      </c>
      <c r="E88" s="64">
        <v>8.892040805193388E-3</v>
      </c>
      <c r="F88" s="88">
        <f t="shared" si="7"/>
        <v>2067.1356718127763</v>
      </c>
    </row>
    <row r="89" spans="1:6">
      <c r="A89" s="20">
        <v>55</v>
      </c>
      <c r="B89" s="13">
        <f t="shared" si="5"/>
        <v>675.15318313239868</v>
      </c>
      <c r="C89" s="61">
        <v>4.4187442038077576E-3</v>
      </c>
      <c r="D89" s="13">
        <f t="shared" si="6"/>
        <v>1291.9597948829853</v>
      </c>
      <c r="E89" s="64">
        <v>8.4556216245704006E-3</v>
      </c>
      <c r="F89" s="88">
        <f t="shared" si="7"/>
        <v>1967.112978015384</v>
      </c>
    </row>
    <row r="90" spans="1:6">
      <c r="A90" s="20">
        <v>56</v>
      </c>
      <c r="B90" s="13">
        <f t="shared" si="5"/>
        <v>783.51110141290712</v>
      </c>
      <c r="C90" s="61">
        <v>5.1279253723201133E-3</v>
      </c>
      <c r="D90" s="13">
        <f t="shared" si="6"/>
        <v>1400.3177131634934</v>
      </c>
      <c r="E90" s="64">
        <v>9.1648027930827554E-3</v>
      </c>
      <c r="F90" s="88">
        <f t="shared" si="7"/>
        <v>2183.8288145764004</v>
      </c>
    </row>
    <row r="91" spans="1:6">
      <c r="A91" s="20">
        <v>57</v>
      </c>
      <c r="B91" s="13">
        <f t="shared" si="5"/>
        <v>600.13616278435438</v>
      </c>
      <c r="C91" s="61">
        <v>3.9277726256068957E-3</v>
      </c>
      <c r="D91" s="13">
        <f t="shared" si="6"/>
        <v>1208.6075500518248</v>
      </c>
      <c r="E91" s="64">
        <v>7.9100976487916641E-3</v>
      </c>
      <c r="F91" s="88">
        <f t="shared" si="7"/>
        <v>1808.7437128361792</v>
      </c>
    </row>
    <row r="92" spans="1:6">
      <c r="A92" s="20">
        <v>58</v>
      </c>
      <c r="B92" s="13">
        <f t="shared" si="5"/>
        <v>541.7895914025421</v>
      </c>
      <c r="C92" s="61">
        <v>3.5459058425617806E-3</v>
      </c>
      <c r="D92" s="13">
        <f t="shared" si="6"/>
        <v>1416.9881621297257</v>
      </c>
      <c r="E92" s="64">
        <v>9.2739075882385027E-3</v>
      </c>
      <c r="F92" s="88">
        <f t="shared" si="7"/>
        <v>1958.7777535322678</v>
      </c>
    </row>
    <row r="93" spans="1:6">
      <c r="A93" s="20">
        <v>59</v>
      </c>
      <c r="B93" s="13">
        <f t="shared" si="5"/>
        <v>650.14750968305054</v>
      </c>
      <c r="C93" s="61">
        <v>4.2550870110741367E-3</v>
      </c>
      <c r="D93" s="13">
        <f t="shared" si="6"/>
        <v>933.54514210899572</v>
      </c>
      <c r="E93" s="64">
        <v>6.1098685287218372E-3</v>
      </c>
      <c r="F93" s="88">
        <f t="shared" si="7"/>
        <v>1583.6926517920463</v>
      </c>
    </row>
    <row r="94" spans="1:6">
      <c r="A94" s="20">
        <v>60</v>
      </c>
      <c r="B94" s="13">
        <f t="shared" si="5"/>
        <v>533.45436691942609</v>
      </c>
      <c r="C94" s="61">
        <v>3.4913534449839069E-3</v>
      </c>
      <c r="D94" s="13">
        <f t="shared" si="6"/>
        <v>958.55081555834386</v>
      </c>
      <c r="E94" s="64">
        <v>6.2735257214554582E-3</v>
      </c>
      <c r="F94" s="88">
        <f t="shared" si="7"/>
        <v>1492.0051824777699</v>
      </c>
    </row>
    <row r="95" spans="1:6">
      <c r="A95" s="20">
        <v>61</v>
      </c>
      <c r="B95" s="13">
        <f t="shared" si="5"/>
        <v>675.15318313239868</v>
      </c>
      <c r="C95" s="61">
        <v>4.4187442038077576E-3</v>
      </c>
      <c r="D95" s="13">
        <f t="shared" si="6"/>
        <v>1100.2496317713164</v>
      </c>
      <c r="E95" s="64">
        <v>7.2009164802793084E-3</v>
      </c>
      <c r="F95" s="88">
        <f t="shared" si="7"/>
        <v>1775.4028149037151</v>
      </c>
    </row>
    <row r="96" spans="1:6">
      <c r="A96" s="20">
        <v>62</v>
      </c>
      <c r="B96" s="13">
        <f t="shared" si="5"/>
        <v>558.46004036877423</v>
      </c>
      <c r="C96" s="61">
        <v>3.6550106377175279E-3</v>
      </c>
      <c r="D96" s="13">
        <f t="shared" si="6"/>
        <v>1116.9200807375485</v>
      </c>
      <c r="E96" s="64">
        <v>7.3100212754350557E-3</v>
      </c>
      <c r="F96" s="88">
        <f t="shared" si="7"/>
        <v>1675.3801211063228</v>
      </c>
    </row>
    <row r="97" spans="1:6">
      <c r="A97" s="20">
        <v>63</v>
      </c>
      <c r="B97" s="13">
        <f t="shared" si="5"/>
        <v>550.12481588565822</v>
      </c>
      <c r="C97" s="61">
        <v>3.6004582401396542E-3</v>
      </c>
      <c r="D97" s="13">
        <f t="shared" si="6"/>
        <v>891.86901969341557</v>
      </c>
      <c r="E97" s="64">
        <v>5.8371065408324698E-3</v>
      </c>
      <c r="F97" s="88">
        <f t="shared" si="7"/>
        <v>1441.9938355790737</v>
      </c>
    </row>
    <row r="98" spans="1:6">
      <c r="A98" s="20">
        <v>64</v>
      </c>
      <c r="B98" s="13">
        <f t="shared" si="5"/>
        <v>691.8236320986307</v>
      </c>
      <c r="C98" s="61">
        <v>4.527848998963504E-3</v>
      </c>
      <c r="D98" s="13">
        <f t="shared" si="6"/>
        <v>883.53379521029956</v>
      </c>
      <c r="E98" s="64">
        <v>5.7825541432545962E-3</v>
      </c>
      <c r="F98" s="88">
        <f t="shared" si="7"/>
        <v>1575.3574273089303</v>
      </c>
    </row>
    <row r="99" spans="1:6">
      <c r="A99" s="20">
        <v>65</v>
      </c>
      <c r="B99" s="13">
        <f t="shared" ref="B99:B149" si="8">+C99*$F$151</f>
        <v>541.7895914025421</v>
      </c>
      <c r="C99" s="61">
        <v>3.5459058425617806E-3</v>
      </c>
      <c r="D99" s="13">
        <f t="shared" ref="D99:D149" si="9">+E99*$F$151</f>
        <v>1000.2269379739239</v>
      </c>
      <c r="E99" s="64">
        <v>6.5462877093448255E-3</v>
      </c>
      <c r="F99" s="88">
        <f t="shared" ref="F99:F149" si="10">SUM(B99+D99)</f>
        <v>1542.016529376466</v>
      </c>
    </row>
    <row r="100" spans="1:6">
      <c r="A100" s="20">
        <v>66</v>
      </c>
      <c r="B100" s="13">
        <f t="shared" si="8"/>
        <v>483.44302002072993</v>
      </c>
      <c r="C100" s="61">
        <v>3.1640390595166659E-3</v>
      </c>
      <c r="D100" s="13">
        <f t="shared" si="9"/>
        <v>808.51677486225526</v>
      </c>
      <c r="E100" s="64">
        <v>5.2915825650537342E-3</v>
      </c>
      <c r="F100" s="88">
        <f t="shared" si="10"/>
        <v>1291.9597948829851</v>
      </c>
    </row>
    <row r="101" spans="1:6">
      <c r="A101" s="20">
        <v>67</v>
      </c>
      <c r="B101" s="13">
        <f t="shared" si="8"/>
        <v>541.7895914025421</v>
      </c>
      <c r="C101" s="61">
        <v>3.5459058425617806E-3</v>
      </c>
      <c r="D101" s="13">
        <f t="shared" si="9"/>
        <v>883.53379521029956</v>
      </c>
      <c r="E101" s="64">
        <v>5.7825541432545962E-3</v>
      </c>
      <c r="F101" s="88">
        <f t="shared" si="10"/>
        <v>1425.3233866128417</v>
      </c>
    </row>
    <row r="102" spans="1:6">
      <c r="A102" s="20">
        <v>68</v>
      </c>
      <c r="B102" s="13">
        <f t="shared" si="8"/>
        <v>425.09644863891765</v>
      </c>
      <c r="C102" s="61">
        <v>2.7821722764715508E-3</v>
      </c>
      <c r="D102" s="13">
        <f t="shared" si="9"/>
        <v>733.49975451421096</v>
      </c>
      <c r="E102" s="64">
        <v>4.8006109868528723E-3</v>
      </c>
      <c r="F102" s="88">
        <f t="shared" si="10"/>
        <v>1158.5962031531285</v>
      </c>
    </row>
    <row r="103" spans="1:6">
      <c r="A103" s="20">
        <v>69</v>
      </c>
      <c r="B103" s="13">
        <f t="shared" si="8"/>
        <v>400.09077518956957</v>
      </c>
      <c r="C103" s="61">
        <v>2.6185150837379303E-3</v>
      </c>
      <c r="D103" s="13">
        <f t="shared" si="9"/>
        <v>850.1928972778353</v>
      </c>
      <c r="E103" s="64">
        <v>5.5643445529431016E-3</v>
      </c>
      <c r="F103" s="88">
        <f t="shared" si="10"/>
        <v>1250.2836724674048</v>
      </c>
    </row>
    <row r="104" spans="1:6">
      <c r="A104" s="20">
        <v>70</v>
      </c>
      <c r="B104" s="13">
        <f t="shared" si="8"/>
        <v>400.09077518956957</v>
      </c>
      <c r="C104" s="61">
        <v>2.6185150837379303E-3</v>
      </c>
      <c r="D104" s="13">
        <f t="shared" si="9"/>
        <v>791.84632589602313</v>
      </c>
      <c r="E104" s="64">
        <v>5.1824777698979869E-3</v>
      </c>
      <c r="F104" s="88">
        <f t="shared" si="10"/>
        <v>1191.9371010855928</v>
      </c>
    </row>
    <row r="105" spans="1:6">
      <c r="A105" s="20">
        <v>71</v>
      </c>
      <c r="B105" s="13">
        <f t="shared" si="8"/>
        <v>308.4033058752932</v>
      </c>
      <c r="C105" s="61">
        <v>2.018438710381321E-3</v>
      </c>
      <c r="D105" s="13">
        <f t="shared" si="9"/>
        <v>683.4884076155148</v>
      </c>
      <c r="E105" s="64">
        <v>4.4732966013856313E-3</v>
      </c>
      <c r="F105" s="88">
        <f t="shared" si="10"/>
        <v>991.891713490808</v>
      </c>
    </row>
    <row r="106" spans="1:6">
      <c r="A106" s="20">
        <v>72</v>
      </c>
      <c r="B106" s="13">
        <f t="shared" si="8"/>
        <v>308.4033058752932</v>
      </c>
      <c r="C106" s="61">
        <v>2.018438710381321E-3</v>
      </c>
      <c r="D106" s="13">
        <f t="shared" si="9"/>
        <v>675.15318313239868</v>
      </c>
      <c r="E106" s="64">
        <v>4.4187442038077576E-3</v>
      </c>
      <c r="F106" s="88">
        <f t="shared" si="10"/>
        <v>983.55648900769188</v>
      </c>
    </row>
    <row r="107" spans="1:6">
      <c r="A107" s="20">
        <v>73</v>
      </c>
      <c r="B107" s="13">
        <f t="shared" si="8"/>
        <v>341.7442038077574</v>
      </c>
      <c r="C107" s="61">
        <v>2.2366483006928156E-3</v>
      </c>
      <c r="D107" s="13">
        <f t="shared" si="9"/>
        <v>741.83497899732697</v>
      </c>
      <c r="E107" s="64">
        <v>4.8551633844307459E-3</v>
      </c>
      <c r="F107" s="88">
        <f t="shared" si="10"/>
        <v>1083.5791828050844</v>
      </c>
    </row>
    <row r="108" spans="1:6">
      <c r="A108" s="20">
        <v>74</v>
      </c>
      <c r="B108" s="13">
        <f t="shared" si="8"/>
        <v>283.39763242594512</v>
      </c>
      <c r="C108" s="61">
        <v>1.8547815176477005E-3</v>
      </c>
      <c r="D108" s="13">
        <f t="shared" si="9"/>
        <v>675.15318313239868</v>
      </c>
      <c r="E108" s="64">
        <v>4.4187442038077576E-3</v>
      </c>
      <c r="F108" s="88">
        <f t="shared" si="10"/>
        <v>958.55081555834386</v>
      </c>
    </row>
    <row r="109" spans="1:6">
      <c r="A109" s="20">
        <v>75</v>
      </c>
      <c r="B109" s="13">
        <f t="shared" si="8"/>
        <v>300.06808139217719</v>
      </c>
      <c r="C109" s="61">
        <v>1.9638863128034478E-3</v>
      </c>
      <c r="D109" s="13">
        <f t="shared" si="9"/>
        <v>666.81795864928267</v>
      </c>
      <c r="E109" s="64">
        <v>4.364191806229884E-3</v>
      </c>
      <c r="F109" s="88">
        <f t="shared" si="10"/>
        <v>966.88604004145986</v>
      </c>
    </row>
    <row r="110" spans="1:6">
      <c r="A110" s="20">
        <v>76</v>
      </c>
      <c r="B110" s="13">
        <f t="shared" si="8"/>
        <v>208.38061207790085</v>
      </c>
      <c r="C110" s="61">
        <v>1.3638099394468388E-3</v>
      </c>
      <c r="D110" s="13">
        <f t="shared" si="9"/>
        <v>633.47706071681841</v>
      </c>
      <c r="E110" s="64">
        <v>4.1459822159183894E-3</v>
      </c>
      <c r="F110" s="88">
        <f t="shared" si="10"/>
        <v>841.85767279471929</v>
      </c>
    </row>
    <row r="111" spans="1:6">
      <c r="A111" s="20">
        <v>77</v>
      </c>
      <c r="B111" s="13">
        <f t="shared" si="8"/>
        <v>275.06240794282911</v>
      </c>
      <c r="C111" s="61">
        <v>1.8002291200698271E-3</v>
      </c>
      <c r="D111" s="13">
        <f t="shared" si="9"/>
        <v>541.7895914025421</v>
      </c>
      <c r="E111" s="64">
        <v>3.5459058425617806E-3</v>
      </c>
      <c r="F111" s="88">
        <f t="shared" si="10"/>
        <v>816.85199934537127</v>
      </c>
    </row>
    <row r="112" spans="1:6">
      <c r="A112" s="20">
        <v>78</v>
      </c>
      <c r="B112" s="13">
        <f t="shared" si="8"/>
        <v>333.40897932464134</v>
      </c>
      <c r="C112" s="61">
        <v>2.182095903114942E-3</v>
      </c>
      <c r="D112" s="13">
        <f t="shared" si="9"/>
        <v>466.77257105449786</v>
      </c>
      <c r="E112" s="64">
        <v>3.0549342643609186E-3</v>
      </c>
      <c r="F112" s="88">
        <f t="shared" si="10"/>
        <v>800.18155037913925</v>
      </c>
    </row>
    <row r="113" spans="1:6">
      <c r="A113" s="20">
        <v>79</v>
      </c>
      <c r="B113" s="13">
        <f t="shared" si="8"/>
        <v>258.39195897659704</v>
      </c>
      <c r="C113" s="61">
        <v>1.69112432491408E-3</v>
      </c>
      <c r="D113" s="13">
        <f t="shared" si="9"/>
        <v>583.46571381812237</v>
      </c>
      <c r="E113" s="64">
        <v>3.8186678304511484E-3</v>
      </c>
      <c r="F113" s="88">
        <f t="shared" si="10"/>
        <v>841.85767279471941</v>
      </c>
    </row>
    <row r="114" spans="1:6">
      <c r="A114" s="20">
        <v>80</v>
      </c>
      <c r="B114" s="13">
        <f t="shared" si="8"/>
        <v>158.3692651792046</v>
      </c>
      <c r="C114" s="61">
        <v>1.0364955539795973E-3</v>
      </c>
      <c r="D114" s="13">
        <f t="shared" si="9"/>
        <v>533.45436691942609</v>
      </c>
      <c r="E114" s="64">
        <v>3.4913534449839069E-3</v>
      </c>
      <c r="F114" s="88">
        <f t="shared" si="10"/>
        <v>691.8236320986307</v>
      </c>
    </row>
    <row r="115" spans="1:6">
      <c r="A115" s="20">
        <v>81</v>
      </c>
      <c r="B115" s="13">
        <f t="shared" si="8"/>
        <v>183.37493862855274</v>
      </c>
      <c r="C115" s="61">
        <v>1.2001527467132181E-3</v>
      </c>
      <c r="D115" s="13">
        <f t="shared" si="9"/>
        <v>533.45436691942609</v>
      </c>
      <c r="E115" s="64">
        <v>3.4913534449839069E-3</v>
      </c>
      <c r="F115" s="88">
        <f t="shared" si="10"/>
        <v>716.82930554797883</v>
      </c>
    </row>
    <row r="116" spans="1:6">
      <c r="A116" s="20">
        <v>82</v>
      </c>
      <c r="B116" s="13">
        <f t="shared" si="8"/>
        <v>183.37493862855274</v>
      </c>
      <c r="C116" s="61">
        <v>1.2001527467132181E-3</v>
      </c>
      <c r="D116" s="13">
        <f t="shared" si="9"/>
        <v>591.80093830123838</v>
      </c>
      <c r="E116" s="64">
        <v>3.873220228029022E-3</v>
      </c>
      <c r="F116" s="88">
        <f t="shared" si="10"/>
        <v>775.17587692979112</v>
      </c>
    </row>
    <row r="117" spans="1:6">
      <c r="A117" s="20">
        <v>83</v>
      </c>
      <c r="B117" s="13">
        <f t="shared" si="8"/>
        <v>241.72151001036497</v>
      </c>
      <c r="C117" s="61">
        <v>1.582019529758333E-3</v>
      </c>
      <c r="D117" s="13">
        <f t="shared" si="9"/>
        <v>341.7442038077574</v>
      </c>
      <c r="E117" s="64">
        <v>2.2366483006928156E-3</v>
      </c>
      <c r="F117" s="88">
        <f t="shared" si="10"/>
        <v>583.46571381812237</v>
      </c>
    </row>
    <row r="118" spans="1:6">
      <c r="A118" s="20">
        <v>84</v>
      </c>
      <c r="B118" s="13">
        <f t="shared" si="8"/>
        <v>125.02836724674049</v>
      </c>
      <c r="C118" s="61">
        <v>8.1828596366810319E-4</v>
      </c>
      <c r="D118" s="13">
        <f t="shared" si="9"/>
        <v>341.7442038077574</v>
      </c>
      <c r="E118" s="64">
        <v>2.2366483006928156E-3</v>
      </c>
      <c r="F118" s="88">
        <f t="shared" si="10"/>
        <v>466.77257105449792</v>
      </c>
    </row>
    <row r="119" spans="1:6">
      <c r="A119" s="20">
        <v>85</v>
      </c>
      <c r="B119" s="13">
        <f t="shared" si="8"/>
        <v>158.3692651792046</v>
      </c>
      <c r="C119" s="61">
        <v>1.0364955539795973E-3</v>
      </c>
      <c r="D119" s="13">
        <f t="shared" si="9"/>
        <v>325.07375484152527</v>
      </c>
      <c r="E119" s="64">
        <v>2.1275435055370683E-3</v>
      </c>
      <c r="F119" s="88">
        <f t="shared" si="10"/>
        <v>483.44302002072988</v>
      </c>
    </row>
    <row r="120" spans="1:6">
      <c r="A120" s="20">
        <v>86</v>
      </c>
      <c r="B120" s="13">
        <f t="shared" si="8"/>
        <v>108.35791828050843</v>
      </c>
      <c r="C120" s="61">
        <v>7.0918116851235611E-4</v>
      </c>
      <c r="D120" s="13">
        <f t="shared" si="9"/>
        <v>241.72151001036497</v>
      </c>
      <c r="E120" s="64">
        <v>1.582019529758333E-3</v>
      </c>
      <c r="F120" s="88">
        <f t="shared" si="10"/>
        <v>350.07942829087341</v>
      </c>
    </row>
    <row r="121" spans="1:6">
      <c r="A121" s="20">
        <v>87</v>
      </c>
      <c r="B121" s="13">
        <f t="shared" si="8"/>
        <v>125.02836724674049</v>
      </c>
      <c r="C121" s="61">
        <v>8.1828596366810319E-4</v>
      </c>
      <c r="D121" s="13">
        <f t="shared" si="9"/>
        <v>166.70448966232067</v>
      </c>
      <c r="E121" s="64">
        <v>1.091047951557471E-3</v>
      </c>
      <c r="F121" s="88">
        <f t="shared" si="10"/>
        <v>291.73285690906118</v>
      </c>
    </row>
    <row r="122" spans="1:6">
      <c r="A122" s="20">
        <v>88</v>
      </c>
      <c r="B122" s="13">
        <f t="shared" si="8"/>
        <v>116.69314276362446</v>
      </c>
      <c r="C122" s="61">
        <v>7.6373356609022965E-4</v>
      </c>
      <c r="D122" s="13">
        <f t="shared" si="9"/>
        <v>183.37493862855274</v>
      </c>
      <c r="E122" s="64">
        <v>1.2001527467132181E-3</v>
      </c>
      <c r="F122" s="88">
        <f t="shared" si="10"/>
        <v>300.06808139217719</v>
      </c>
    </row>
    <row r="123" spans="1:6">
      <c r="A123" s="20">
        <v>89</v>
      </c>
      <c r="B123" s="13">
        <f t="shared" si="8"/>
        <v>75.017020348044298</v>
      </c>
      <c r="C123" s="61">
        <v>4.9097157820086196E-4</v>
      </c>
      <c r="D123" s="13">
        <f t="shared" si="9"/>
        <v>158.3692651792046</v>
      </c>
      <c r="E123" s="64">
        <v>1.0364955539795973E-3</v>
      </c>
      <c r="F123" s="88">
        <f t="shared" si="10"/>
        <v>233.3862855272489</v>
      </c>
    </row>
    <row r="124" spans="1:6">
      <c r="A124" s="20">
        <v>90</v>
      </c>
      <c r="B124" s="13">
        <f t="shared" si="8"/>
        <v>58.346571381812232</v>
      </c>
      <c r="C124" s="61">
        <v>3.8186678304511483E-4</v>
      </c>
      <c r="D124" s="13">
        <f t="shared" si="9"/>
        <v>100.02269379739239</v>
      </c>
      <c r="E124" s="64">
        <v>6.5462877093448257E-4</v>
      </c>
      <c r="F124" s="88">
        <f t="shared" si="10"/>
        <v>158.36926517920463</v>
      </c>
    </row>
    <row r="125" spans="1:6">
      <c r="A125" s="20">
        <v>91</v>
      </c>
      <c r="B125" s="13">
        <f t="shared" si="8"/>
        <v>33.340897932464131</v>
      </c>
      <c r="C125" s="61">
        <v>2.1820959031149418E-4</v>
      </c>
      <c r="D125" s="13">
        <f t="shared" si="9"/>
        <v>133.36359172985652</v>
      </c>
      <c r="E125" s="64">
        <v>8.7283836124597673E-4</v>
      </c>
      <c r="F125" s="88">
        <f t="shared" si="10"/>
        <v>166.70448966232067</v>
      </c>
    </row>
    <row r="126" spans="1:6">
      <c r="A126" s="20">
        <v>92</v>
      </c>
      <c r="B126" s="13">
        <f t="shared" si="8"/>
        <v>33.340897932464131</v>
      </c>
      <c r="C126" s="61">
        <v>2.1820959031149418E-4</v>
      </c>
      <c r="D126" s="13">
        <f t="shared" si="9"/>
        <v>100.02269379739239</v>
      </c>
      <c r="E126" s="64">
        <v>6.5462877093448257E-4</v>
      </c>
      <c r="F126" s="88">
        <f t="shared" si="10"/>
        <v>133.36359172985652</v>
      </c>
    </row>
    <row r="127" spans="1:6">
      <c r="A127" s="20">
        <v>93</v>
      </c>
      <c r="B127" s="13">
        <f t="shared" si="8"/>
        <v>25.005673449348098</v>
      </c>
      <c r="C127" s="61">
        <v>1.6365719273362064E-4</v>
      </c>
      <c r="D127" s="13">
        <f t="shared" si="9"/>
        <v>133.36359172985652</v>
      </c>
      <c r="E127" s="64">
        <v>8.7283836124597673E-4</v>
      </c>
      <c r="F127" s="88">
        <f t="shared" si="10"/>
        <v>158.36926517920463</v>
      </c>
    </row>
    <row r="128" spans="1:6">
      <c r="A128" s="20">
        <v>94</v>
      </c>
      <c r="B128" s="13">
        <f t="shared" si="8"/>
        <v>8.3352244831160327</v>
      </c>
      <c r="C128" s="61">
        <v>5.4552397577873546E-5</v>
      </c>
      <c r="D128" s="13">
        <f t="shared" si="9"/>
        <v>83.352244831160334</v>
      </c>
      <c r="E128" s="64">
        <v>5.455239757787355E-4</v>
      </c>
      <c r="F128" s="88">
        <f t="shared" si="10"/>
        <v>91.68746931427637</v>
      </c>
    </row>
    <row r="129" spans="1:6">
      <c r="A129" s="20">
        <v>95</v>
      </c>
      <c r="B129" s="13">
        <f t="shared" si="8"/>
        <v>8.3352244831160327</v>
      </c>
      <c r="C129" s="61">
        <v>5.4552397577873546E-5</v>
      </c>
      <c r="D129" s="13">
        <f t="shared" si="9"/>
        <v>83.352244831160334</v>
      </c>
      <c r="E129" s="64">
        <v>5.455239757787355E-4</v>
      </c>
      <c r="F129" s="88">
        <f t="shared" si="10"/>
        <v>91.68746931427637</v>
      </c>
    </row>
    <row r="130" spans="1:6">
      <c r="A130" s="20">
        <v>96</v>
      </c>
      <c r="B130" s="13">
        <f t="shared" si="8"/>
        <v>0</v>
      </c>
      <c r="C130" s="61">
        <v>0</v>
      </c>
      <c r="D130" s="13">
        <f t="shared" si="9"/>
        <v>41.676122415580167</v>
      </c>
      <c r="E130" s="64">
        <v>2.7276198788936775E-4</v>
      </c>
      <c r="F130" s="88">
        <f t="shared" si="10"/>
        <v>41.676122415580167</v>
      </c>
    </row>
    <row r="131" spans="1:6">
      <c r="A131" s="20">
        <v>97</v>
      </c>
      <c r="B131" s="13">
        <f t="shared" si="8"/>
        <v>8.3352244831160327</v>
      </c>
      <c r="C131" s="61">
        <v>5.4552397577873546E-5</v>
      </c>
      <c r="D131" s="13">
        <f t="shared" si="9"/>
        <v>25.005673449348098</v>
      </c>
      <c r="E131" s="64">
        <v>1.6365719273362064E-4</v>
      </c>
      <c r="F131" s="88">
        <f t="shared" si="10"/>
        <v>33.340897932464131</v>
      </c>
    </row>
    <row r="132" spans="1:6">
      <c r="A132" s="86">
        <v>98</v>
      </c>
      <c r="B132" s="13">
        <f t="shared" si="8"/>
        <v>0</v>
      </c>
      <c r="C132" s="61">
        <v>0</v>
      </c>
      <c r="D132" s="13">
        <f t="shared" si="9"/>
        <v>25.005673449348098</v>
      </c>
      <c r="E132" s="64">
        <v>1.6365719273362064E-4</v>
      </c>
      <c r="F132" s="88">
        <f t="shared" si="10"/>
        <v>25.005673449348098</v>
      </c>
    </row>
    <row r="133" spans="1:6">
      <c r="A133" s="87">
        <v>99</v>
      </c>
      <c r="B133" s="13">
        <f t="shared" si="8"/>
        <v>0</v>
      </c>
      <c r="C133" s="61">
        <v>0</v>
      </c>
      <c r="D133" s="13">
        <f t="shared" si="9"/>
        <v>0</v>
      </c>
      <c r="E133" s="64">
        <v>0</v>
      </c>
      <c r="F133" s="88">
        <f t="shared" si="10"/>
        <v>0</v>
      </c>
    </row>
    <row r="134" spans="1:6">
      <c r="A134" s="87">
        <v>100</v>
      </c>
      <c r="B134" s="13">
        <f t="shared" si="8"/>
        <v>0</v>
      </c>
      <c r="C134" s="61">
        <v>0</v>
      </c>
      <c r="D134" s="13">
        <f t="shared" si="9"/>
        <v>0</v>
      </c>
      <c r="E134" s="64">
        <v>0</v>
      </c>
      <c r="F134" s="88">
        <f t="shared" si="10"/>
        <v>0</v>
      </c>
    </row>
    <row r="135" spans="1:6">
      <c r="A135" s="87">
        <v>101</v>
      </c>
      <c r="B135" s="13">
        <f t="shared" si="8"/>
        <v>0</v>
      </c>
      <c r="C135" s="61">
        <v>0</v>
      </c>
      <c r="D135" s="13">
        <f t="shared" si="9"/>
        <v>0</v>
      </c>
      <c r="E135" s="64">
        <v>0</v>
      </c>
      <c r="F135" s="88">
        <f t="shared" si="10"/>
        <v>0</v>
      </c>
    </row>
    <row r="136" spans="1:6">
      <c r="A136" s="87">
        <v>102</v>
      </c>
      <c r="B136" s="13">
        <f t="shared" si="8"/>
        <v>0</v>
      </c>
      <c r="C136" s="61">
        <v>0</v>
      </c>
      <c r="D136" s="13">
        <f t="shared" si="9"/>
        <v>0</v>
      </c>
      <c r="E136" s="64">
        <v>0</v>
      </c>
      <c r="F136" s="88">
        <f t="shared" si="10"/>
        <v>0</v>
      </c>
    </row>
    <row r="137" spans="1:6">
      <c r="A137" s="87">
        <v>103</v>
      </c>
      <c r="B137" s="13">
        <f t="shared" si="8"/>
        <v>0</v>
      </c>
      <c r="C137" s="61">
        <v>0</v>
      </c>
      <c r="D137" s="13">
        <f t="shared" si="9"/>
        <v>0</v>
      </c>
      <c r="E137" s="64">
        <v>0</v>
      </c>
      <c r="F137" s="88">
        <f t="shared" si="10"/>
        <v>0</v>
      </c>
    </row>
    <row r="138" spans="1:6">
      <c r="A138" s="87">
        <v>104</v>
      </c>
      <c r="B138" s="13">
        <f t="shared" si="8"/>
        <v>0</v>
      </c>
      <c r="C138" s="61">
        <v>0</v>
      </c>
      <c r="D138" s="13">
        <f t="shared" si="9"/>
        <v>0</v>
      </c>
      <c r="E138" s="64">
        <v>0</v>
      </c>
      <c r="F138" s="88">
        <f t="shared" si="10"/>
        <v>0</v>
      </c>
    </row>
    <row r="139" spans="1:6">
      <c r="A139" s="87">
        <v>105</v>
      </c>
      <c r="B139" s="13">
        <f t="shared" si="8"/>
        <v>0</v>
      </c>
      <c r="C139" s="61">
        <v>0</v>
      </c>
      <c r="D139" s="13">
        <f t="shared" si="9"/>
        <v>0</v>
      </c>
      <c r="E139" s="64">
        <v>0</v>
      </c>
      <c r="F139" s="88">
        <f t="shared" si="10"/>
        <v>0</v>
      </c>
    </row>
    <row r="140" spans="1:6">
      <c r="A140" s="87">
        <v>106</v>
      </c>
      <c r="B140" s="13">
        <f t="shared" si="8"/>
        <v>0</v>
      </c>
      <c r="C140" s="61">
        <v>0</v>
      </c>
      <c r="D140" s="13">
        <f t="shared" si="9"/>
        <v>0</v>
      </c>
      <c r="E140" s="64">
        <v>0</v>
      </c>
      <c r="F140" s="88">
        <f t="shared" si="10"/>
        <v>0</v>
      </c>
    </row>
    <row r="141" spans="1:6">
      <c r="A141" s="87">
        <v>107</v>
      </c>
      <c r="B141" s="13">
        <f t="shared" si="8"/>
        <v>0</v>
      </c>
      <c r="C141" s="61">
        <v>0</v>
      </c>
      <c r="D141" s="13">
        <f t="shared" si="9"/>
        <v>0</v>
      </c>
      <c r="E141" s="64">
        <v>0</v>
      </c>
      <c r="F141" s="88">
        <f t="shared" si="10"/>
        <v>0</v>
      </c>
    </row>
    <row r="142" spans="1:6">
      <c r="A142" s="87">
        <v>108</v>
      </c>
      <c r="B142" s="13">
        <f t="shared" si="8"/>
        <v>0</v>
      </c>
      <c r="C142" s="61">
        <v>0</v>
      </c>
      <c r="D142" s="13">
        <f t="shared" si="9"/>
        <v>0</v>
      </c>
      <c r="E142" s="64">
        <v>0</v>
      </c>
      <c r="F142" s="88">
        <f t="shared" si="10"/>
        <v>0</v>
      </c>
    </row>
    <row r="143" spans="1:6">
      <c r="A143" s="87">
        <v>109</v>
      </c>
      <c r="B143" s="13">
        <f t="shared" si="8"/>
        <v>0</v>
      </c>
      <c r="C143" s="61">
        <v>0</v>
      </c>
      <c r="D143" s="13">
        <f t="shared" si="9"/>
        <v>0</v>
      </c>
      <c r="E143" s="64">
        <v>0</v>
      </c>
      <c r="F143" s="88">
        <f t="shared" si="10"/>
        <v>0</v>
      </c>
    </row>
    <row r="144" spans="1:6">
      <c r="A144" s="87">
        <v>110</v>
      </c>
      <c r="B144" s="13">
        <f t="shared" si="8"/>
        <v>0</v>
      </c>
      <c r="C144" s="61">
        <v>0</v>
      </c>
      <c r="D144" s="13">
        <f t="shared" si="9"/>
        <v>0</v>
      </c>
      <c r="E144" s="64">
        <v>0</v>
      </c>
      <c r="F144" s="88">
        <f t="shared" si="10"/>
        <v>0</v>
      </c>
    </row>
    <row r="145" spans="1:7">
      <c r="A145" s="87">
        <v>111</v>
      </c>
      <c r="B145" s="13">
        <f t="shared" si="8"/>
        <v>0</v>
      </c>
      <c r="C145" s="61">
        <v>0</v>
      </c>
      <c r="D145" s="13">
        <f t="shared" si="9"/>
        <v>0</v>
      </c>
      <c r="E145" s="64">
        <v>0</v>
      </c>
      <c r="F145" s="88">
        <f t="shared" si="10"/>
        <v>0</v>
      </c>
    </row>
    <row r="146" spans="1:7">
      <c r="A146" s="87">
        <v>112</v>
      </c>
      <c r="B146" s="13">
        <f t="shared" si="8"/>
        <v>0</v>
      </c>
      <c r="C146" s="61">
        <v>0</v>
      </c>
      <c r="D146" s="13">
        <f t="shared" si="9"/>
        <v>0</v>
      </c>
      <c r="E146" s="64">
        <v>0</v>
      </c>
      <c r="F146" s="88">
        <f t="shared" si="10"/>
        <v>0</v>
      </c>
    </row>
    <row r="147" spans="1:7">
      <c r="A147" s="87">
        <v>113</v>
      </c>
      <c r="B147" s="13">
        <f t="shared" si="8"/>
        <v>0</v>
      </c>
      <c r="C147" s="61">
        <v>0</v>
      </c>
      <c r="D147" s="13">
        <f t="shared" si="9"/>
        <v>0</v>
      </c>
      <c r="E147" s="64">
        <v>0</v>
      </c>
      <c r="F147" s="88">
        <f t="shared" si="10"/>
        <v>0</v>
      </c>
    </row>
    <row r="148" spans="1:7">
      <c r="A148" s="87">
        <v>114</v>
      </c>
      <c r="B148" s="13">
        <f t="shared" si="8"/>
        <v>0</v>
      </c>
      <c r="C148" s="61">
        <v>0</v>
      </c>
      <c r="D148" s="13">
        <f t="shared" si="9"/>
        <v>0</v>
      </c>
      <c r="E148" s="64">
        <v>0</v>
      </c>
      <c r="F148" s="88">
        <f t="shared" si="10"/>
        <v>0</v>
      </c>
    </row>
    <row r="149" spans="1:7">
      <c r="A149" s="87">
        <v>115</v>
      </c>
      <c r="B149" s="13">
        <f t="shared" si="8"/>
        <v>0</v>
      </c>
      <c r="C149" s="61">
        <v>0</v>
      </c>
      <c r="D149" s="13">
        <f t="shared" si="9"/>
        <v>0</v>
      </c>
      <c r="E149" s="64">
        <v>0</v>
      </c>
      <c r="F149" s="88">
        <f t="shared" si="10"/>
        <v>0</v>
      </c>
    </row>
    <row r="150" spans="1:7">
      <c r="A150" s="16"/>
      <c r="B150" s="13" t="s">
        <v>26</v>
      </c>
      <c r="C150" s="14"/>
      <c r="D150" s="13" t="s">
        <v>26</v>
      </c>
      <c r="E150" s="14"/>
      <c r="F150" s="15"/>
    </row>
    <row r="151" spans="1:7" ht="13.5" thickBot="1">
      <c r="A151" s="17" t="s">
        <v>3</v>
      </c>
      <c r="B151" s="58">
        <f>SUM(B34:B150)</f>
        <v>58379.912279744713</v>
      </c>
      <c r="C151" s="62">
        <v>0.38208499263542633</v>
      </c>
      <c r="D151" s="58">
        <f>SUM(D34:D150)</f>
        <v>94413.087720255251</v>
      </c>
      <c r="E151" s="63">
        <v>0.61791500736457372</v>
      </c>
      <c r="F151" s="93">
        <v>152793</v>
      </c>
    </row>
    <row r="152" spans="1:7">
      <c r="A152" s="22" t="s">
        <v>26</v>
      </c>
      <c r="B152" s="22" t="s">
        <v>26</v>
      </c>
      <c r="C152" s="22" t="s">
        <v>26</v>
      </c>
      <c r="D152" s="22" t="s">
        <v>26</v>
      </c>
      <c r="E152" s="22" t="s">
        <v>26</v>
      </c>
      <c r="F152" s="22" t="s">
        <v>26</v>
      </c>
    </row>
    <row r="153" spans="1:7">
      <c r="B153" s="22">
        <f>SUM(B34:B149)</f>
        <v>58379.912279744713</v>
      </c>
      <c r="C153" s="22">
        <f>SUM(C34:C149)</f>
        <v>0.38208499263542656</v>
      </c>
      <c r="D153" s="22">
        <f>SUM(D34:D149)</f>
        <v>94413.087720255251</v>
      </c>
      <c r="E153" s="22">
        <f>SUM(E34:E149)</f>
        <v>0.61791500736457361</v>
      </c>
      <c r="F153" s="60">
        <f>SUM(F34:F149)</f>
        <v>152793.00000000009</v>
      </c>
    </row>
    <row r="154" spans="1:7">
      <c r="D154" s="22">
        <f>SUM(B151+D151)</f>
        <v>152792.99999999997</v>
      </c>
    </row>
    <row r="155" spans="1:7">
      <c r="B155" t="s">
        <v>26</v>
      </c>
      <c r="C155" t="s">
        <v>26</v>
      </c>
      <c r="D155" s="61">
        <f>SUM(C151+E151)</f>
        <v>1</v>
      </c>
      <c r="F155" s="60">
        <f>SUM(B153+D153)</f>
        <v>152792.99999999997</v>
      </c>
    </row>
    <row r="156" spans="1:7">
      <c r="F156" t="s">
        <v>26</v>
      </c>
    </row>
    <row r="157" spans="1:7">
      <c r="B157">
        <v>61184</v>
      </c>
      <c r="C157">
        <f>+B157*100/F157</f>
        <v>43.807682669244265</v>
      </c>
      <c r="D157">
        <v>78481</v>
      </c>
      <c r="E157">
        <f>+D157*100/F157</f>
        <v>56.192317330755735</v>
      </c>
      <c r="F157">
        <f>SUM(B157+D157)</f>
        <v>139665</v>
      </c>
      <c r="G157">
        <f>SUM(C157+E157)</f>
        <v>100</v>
      </c>
    </row>
  </sheetData>
  <mergeCells count="3">
    <mergeCell ref="A1:F1"/>
    <mergeCell ref="A29:F29"/>
    <mergeCell ref="A30:F30"/>
  </mergeCells>
  <phoneticPr fontId="0" type="noConversion"/>
  <printOptions horizontalCentered="1" verticalCentered="1"/>
  <pageMargins left="0.75" right="0.75" top="1" bottom="1" header="0" footer="0"/>
  <pageSetup scale="120" orientation="portrait" horizontalDpi="240" verticalDpi="14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70"/>
  <sheetViews>
    <sheetView workbookViewId="0">
      <selection activeCell="E6" sqref="E6"/>
    </sheetView>
  </sheetViews>
  <sheetFormatPr baseColWidth="10" defaultRowHeight="12.75"/>
  <sheetData>
    <row r="1" spans="1:10">
      <c r="A1" s="110" t="s">
        <v>88</v>
      </c>
      <c r="B1" s="110"/>
      <c r="C1" s="110"/>
      <c r="D1" s="110"/>
      <c r="E1" s="110"/>
      <c r="F1" s="110"/>
    </row>
    <row r="2" spans="1:10" ht="13.5" thickBot="1">
      <c r="A2" s="111" t="s">
        <v>61</v>
      </c>
      <c r="B2" s="111"/>
      <c r="C2" s="111"/>
      <c r="D2" s="111"/>
      <c r="E2" s="111"/>
      <c r="F2" s="111"/>
      <c r="H2" t="s">
        <v>26</v>
      </c>
    </row>
    <row r="3" spans="1:10" ht="13.5" thickBot="1">
      <c r="A3" s="2" t="s">
        <v>0</v>
      </c>
      <c r="B3" s="3" t="s">
        <v>1</v>
      </c>
      <c r="C3" s="4"/>
      <c r="D3" s="3" t="s">
        <v>2</v>
      </c>
      <c r="E3" s="4"/>
      <c r="F3" s="5" t="s">
        <v>3</v>
      </c>
    </row>
    <row r="4" spans="1:10" ht="13.5" thickBot="1">
      <c r="A4" s="6"/>
      <c r="B4" s="3" t="s">
        <v>4</v>
      </c>
      <c r="C4" s="4" t="s">
        <v>5</v>
      </c>
      <c r="D4" s="3" t="s">
        <v>4</v>
      </c>
      <c r="E4" s="7" t="s">
        <v>5</v>
      </c>
      <c r="F4" s="8"/>
      <c r="I4" t="s">
        <v>71</v>
      </c>
      <c r="J4" t="s">
        <v>72</v>
      </c>
    </row>
    <row r="5" spans="1:10">
      <c r="A5" s="9"/>
      <c r="B5" s="10"/>
      <c r="C5" s="11"/>
      <c r="D5" s="10"/>
      <c r="E5" s="11"/>
      <c r="F5" s="11"/>
      <c r="H5" s="16" t="s">
        <v>8</v>
      </c>
      <c r="I5" s="89">
        <f>-C8</f>
        <v>-7.7707278819419692</v>
      </c>
      <c r="J5" s="90">
        <f>+E8</f>
        <v>7.6424039352676978</v>
      </c>
    </row>
    <row r="6" spans="1:10">
      <c r="A6" s="12" t="s">
        <v>6</v>
      </c>
      <c r="B6" s="42">
        <f>+B34</f>
        <v>3719.8118984814996</v>
      </c>
      <c r="C6" s="14">
        <f>+B6*100/$F$27</f>
        <v>2.5343979468168527</v>
      </c>
      <c r="D6" s="42">
        <f>+D34</f>
        <v>3800.9048442289873</v>
      </c>
      <c r="E6" s="14">
        <f>+D6*100/$F$27</f>
        <v>2.5896485349682759</v>
      </c>
      <c r="F6" s="45">
        <f>SUM(B6+D6)</f>
        <v>7520.7167427104869</v>
      </c>
      <c r="H6" s="16" t="s">
        <v>9</v>
      </c>
      <c r="I6" s="89">
        <f t="shared" ref="I6:I22" si="0">-C9</f>
        <v>-4.5751051543451915</v>
      </c>
      <c r="J6" s="90">
        <f t="shared" ref="J6:J22" si="1">+E9</f>
        <v>4.7640265202823135</v>
      </c>
    </row>
    <row r="7" spans="1:10">
      <c r="A7" s="16" t="s">
        <v>7</v>
      </c>
      <c r="B7" s="42">
        <f>SUM(B35:B38)</f>
        <v>7685.5185356811871</v>
      </c>
      <c r="C7" s="14">
        <f t="shared" ref="C7:E22" si="2">+B7*100/$F$27</f>
        <v>5.2363299351251165</v>
      </c>
      <c r="D7" s="42">
        <f>SUM(D35:D38)</f>
        <v>7416.0806836814709</v>
      </c>
      <c r="E7" s="14">
        <f t="shared" si="2"/>
        <v>5.0527554002994224</v>
      </c>
      <c r="F7" s="45">
        <f t="shared" ref="F7:F22" si="3">SUM(B7+D7)</f>
        <v>15101.599219362659</v>
      </c>
      <c r="H7" s="16" t="s">
        <v>10</v>
      </c>
      <c r="I7" s="89">
        <f t="shared" si="0"/>
        <v>-3.4950452698367434</v>
      </c>
      <c r="J7" s="90">
        <f t="shared" si="1"/>
        <v>4.3220218150709355</v>
      </c>
    </row>
    <row r="8" spans="1:10">
      <c r="A8" s="16" t="s">
        <v>8</v>
      </c>
      <c r="B8" s="42">
        <f>SUM(B6:B7)</f>
        <v>11405.330434162686</v>
      </c>
      <c r="C8" s="14">
        <f t="shared" si="2"/>
        <v>7.7707278819419692</v>
      </c>
      <c r="D8" s="42">
        <f>SUM(D6:D7)</f>
        <v>11216.985527910458</v>
      </c>
      <c r="E8" s="14">
        <f t="shared" si="2"/>
        <v>7.6424039352676978</v>
      </c>
      <c r="F8" s="45">
        <f t="shared" si="3"/>
        <v>22622.315962073146</v>
      </c>
      <c r="H8" s="16" t="s">
        <v>11</v>
      </c>
      <c r="I8" s="89">
        <f t="shared" si="0"/>
        <v>-2.9603621586939473</v>
      </c>
      <c r="J8" s="90">
        <f t="shared" si="1"/>
        <v>6.7227489841020889</v>
      </c>
    </row>
    <row r="9" spans="1:10">
      <c r="A9" s="16" t="s">
        <v>9</v>
      </c>
      <c r="B9" s="42">
        <f>SUM(B39:B43)</f>
        <v>6715.0190881870676</v>
      </c>
      <c r="C9" s="14">
        <f t="shared" si="2"/>
        <v>4.5751051543451915</v>
      </c>
      <c r="D9" s="42">
        <f>SUM(D39:D43)</f>
        <v>6992.3046446139597</v>
      </c>
      <c r="E9" s="14">
        <f t="shared" si="2"/>
        <v>4.7640265202823135</v>
      </c>
      <c r="F9" s="45">
        <f t="shared" si="3"/>
        <v>13707.323732801027</v>
      </c>
      <c r="H9" s="16" t="s">
        <v>12</v>
      </c>
      <c r="I9" s="89">
        <f t="shared" si="0"/>
        <v>-1.964069294931204</v>
      </c>
      <c r="J9" s="90">
        <f t="shared" si="1"/>
        <v>6.6229414700221003</v>
      </c>
    </row>
    <row r="10" spans="1:10">
      <c r="A10" s="16" t="s">
        <v>10</v>
      </c>
      <c r="B10" s="42">
        <f>SUM(B44:B48)</f>
        <v>5129.7827938974833</v>
      </c>
      <c r="C10" s="14">
        <f t="shared" si="2"/>
        <v>3.4950452698367434</v>
      </c>
      <c r="D10" s="42">
        <f>SUM(D44:D48)</f>
        <v>6343.561078634064</v>
      </c>
      <c r="E10" s="14">
        <f t="shared" si="2"/>
        <v>4.3220218150709355</v>
      </c>
      <c r="F10" s="45">
        <f t="shared" si="3"/>
        <v>11473.343872531546</v>
      </c>
      <c r="H10" s="16" t="s">
        <v>13</v>
      </c>
      <c r="I10" s="89">
        <f t="shared" si="0"/>
        <v>-1.4400798460112638</v>
      </c>
      <c r="J10" s="90">
        <f t="shared" si="1"/>
        <v>4.9957225351108567</v>
      </c>
    </row>
    <row r="11" spans="1:10">
      <c r="A11" s="16" t="s">
        <v>11</v>
      </c>
      <c r="B11" s="42">
        <f>SUM(B49:B53)</f>
        <v>4345.0123511798674</v>
      </c>
      <c r="C11" s="14">
        <f t="shared" si="2"/>
        <v>2.9603621586939473</v>
      </c>
      <c r="D11" s="42">
        <f>SUM(D49:D53)</f>
        <v>9867.1803664361596</v>
      </c>
      <c r="E11" s="14">
        <f t="shared" si="2"/>
        <v>6.7227489841020889</v>
      </c>
      <c r="F11" s="45">
        <f t="shared" si="3"/>
        <v>14212.192717616028</v>
      </c>
      <c r="H11" s="16" t="s">
        <v>14</v>
      </c>
      <c r="I11" s="89">
        <f t="shared" si="0"/>
        <v>-1.1424395808084407</v>
      </c>
      <c r="J11" s="90">
        <f t="shared" si="1"/>
        <v>3.8764525557852711</v>
      </c>
    </row>
    <row r="12" spans="1:10">
      <c r="A12" s="16" t="s">
        <v>12</v>
      </c>
      <c r="B12" s="42">
        <f>SUM(B54:B58)</f>
        <v>2882.7234262493762</v>
      </c>
      <c r="C12" s="14">
        <f t="shared" si="2"/>
        <v>1.964069294931204</v>
      </c>
      <c r="D12" s="42">
        <f>SUM(D54:D58)</f>
        <v>9720.6898837955378</v>
      </c>
      <c r="E12" s="14">
        <f t="shared" si="2"/>
        <v>6.6229414700221003</v>
      </c>
      <c r="F12" s="45">
        <f t="shared" si="3"/>
        <v>12603.413310044914</v>
      </c>
      <c r="H12" s="16" t="s">
        <v>15</v>
      </c>
      <c r="I12" s="89">
        <f t="shared" si="0"/>
        <v>-1.1317459185855849</v>
      </c>
      <c r="J12" s="90">
        <f t="shared" si="1"/>
        <v>3.5841591216938764</v>
      </c>
    </row>
    <row r="13" spans="1:10">
      <c r="A13" s="16" t="s">
        <v>13</v>
      </c>
      <c r="B13" s="42">
        <f>SUM(B59:B63)</f>
        <v>2113.6483923861124</v>
      </c>
      <c r="C13" s="14">
        <f t="shared" si="2"/>
        <v>1.4400798460112638</v>
      </c>
      <c r="D13" s="42">
        <f>SUM(D59:D63)</f>
        <v>7332.3718364582583</v>
      </c>
      <c r="E13" s="14">
        <f t="shared" si="2"/>
        <v>4.9957225351108567</v>
      </c>
      <c r="F13" s="45">
        <f t="shared" si="3"/>
        <v>9446.0202288443706</v>
      </c>
      <c r="H13" s="16" t="s">
        <v>16</v>
      </c>
      <c r="I13" s="89">
        <f t="shared" si="0"/>
        <v>-0.99629286376274306</v>
      </c>
      <c r="J13" s="90">
        <f t="shared" si="1"/>
        <v>3.4522706209453196</v>
      </c>
    </row>
    <row r="14" spans="1:10">
      <c r="A14" s="16" t="s">
        <v>14</v>
      </c>
      <c r="B14" s="42">
        <f>SUM(B64:B68)</f>
        <v>1676.7928459399727</v>
      </c>
      <c r="C14" s="14">
        <f t="shared" si="2"/>
        <v>1.1424395808084407</v>
      </c>
      <c r="D14" s="42">
        <f>SUM(D64:D68)</f>
        <v>5689.5857097027165</v>
      </c>
      <c r="E14" s="14">
        <f t="shared" si="2"/>
        <v>3.8764525557852711</v>
      </c>
      <c r="F14" s="45">
        <f t="shared" si="3"/>
        <v>7366.3785556426892</v>
      </c>
      <c r="H14" s="16" t="s">
        <v>17</v>
      </c>
      <c r="I14" s="89">
        <f t="shared" si="0"/>
        <v>-1.1923433378484352</v>
      </c>
      <c r="J14" s="90">
        <f t="shared" si="1"/>
        <v>3.789120980965281</v>
      </c>
    </row>
    <row r="15" spans="1:10">
      <c r="A15" s="16" t="s">
        <v>15</v>
      </c>
      <c r="B15" s="42">
        <f>SUM(B69:B73)</f>
        <v>1661.0974370856204</v>
      </c>
      <c r="C15" s="14">
        <f t="shared" si="2"/>
        <v>1.1317459185855849</v>
      </c>
      <c r="D15" s="42">
        <f>SUM(D69:D73)</f>
        <v>5260.5778676837526</v>
      </c>
      <c r="E15" s="14">
        <f t="shared" si="2"/>
        <v>3.5841591216938764</v>
      </c>
      <c r="F15" s="45">
        <f t="shared" si="3"/>
        <v>6921.6753047693728</v>
      </c>
      <c r="H15" s="16" t="s">
        <v>18</v>
      </c>
      <c r="I15" s="89">
        <f t="shared" si="0"/>
        <v>-1.2903685748912812</v>
      </c>
      <c r="J15" s="90">
        <f t="shared" si="1"/>
        <v>3.6786198046624361</v>
      </c>
    </row>
    <row r="16" spans="1:10">
      <c r="A16" s="16" t="s">
        <v>16</v>
      </c>
      <c r="B16" s="42">
        <f>SUM(B74:B78)</f>
        <v>1462.288924930491</v>
      </c>
      <c r="C16" s="14">
        <f t="shared" si="2"/>
        <v>0.99629286376274306</v>
      </c>
      <c r="D16" s="42">
        <f>SUM(D74:D78)</f>
        <v>5067.0011584800741</v>
      </c>
      <c r="E16" s="14">
        <f t="shared" si="2"/>
        <v>3.4522706209453196</v>
      </c>
      <c r="F16" s="51">
        <f t="shared" si="3"/>
        <v>6529.2900834105649</v>
      </c>
      <c r="H16" s="16" t="s">
        <v>19</v>
      </c>
      <c r="I16" s="89">
        <f t="shared" si="0"/>
        <v>-1.3759178726741286</v>
      </c>
      <c r="J16" s="90">
        <f t="shared" si="1"/>
        <v>3.1831467883367792</v>
      </c>
    </row>
    <row r="17" spans="1:10">
      <c r="A17" s="16" t="s">
        <v>17</v>
      </c>
      <c r="B17" s="42">
        <f>SUM(B79:B83)</f>
        <v>1750.0380872602836</v>
      </c>
      <c r="C17" s="14">
        <f t="shared" si="2"/>
        <v>1.1923433378484352</v>
      </c>
      <c r="D17" s="42">
        <f>SUM(D79:D83)</f>
        <v>5561.4065373921721</v>
      </c>
      <c r="E17" s="14">
        <f t="shared" si="2"/>
        <v>3.789120980965281</v>
      </c>
      <c r="F17" s="45">
        <f t="shared" si="3"/>
        <v>7311.4446246524558</v>
      </c>
      <c r="H17" s="16" t="s">
        <v>20</v>
      </c>
      <c r="I17" s="89">
        <f t="shared" si="0"/>
        <v>-1.3509659941541314</v>
      </c>
      <c r="J17" s="90">
        <f t="shared" si="1"/>
        <v>2.7625294075711131</v>
      </c>
    </row>
    <row r="18" spans="1:10">
      <c r="A18" s="16" t="s">
        <v>18</v>
      </c>
      <c r="B18" s="42">
        <f>SUM(B84:B88)</f>
        <v>1893.9126684251801</v>
      </c>
      <c r="C18" s="14">
        <f t="shared" si="2"/>
        <v>1.2903685748912812</v>
      </c>
      <c r="D18" s="42">
        <f>SUM(D84:D88)</f>
        <v>5399.2206458971978</v>
      </c>
      <c r="E18" s="14">
        <f t="shared" si="2"/>
        <v>3.6786198046624361</v>
      </c>
      <c r="F18" s="45">
        <f t="shared" si="3"/>
        <v>7293.1333143223783</v>
      </c>
      <c r="H18" s="16" t="s">
        <v>21</v>
      </c>
      <c r="I18" s="89">
        <f t="shared" si="0"/>
        <v>-1.0889712696941614</v>
      </c>
      <c r="J18" s="90">
        <f t="shared" si="1"/>
        <v>2.0852641334569046</v>
      </c>
    </row>
    <row r="19" spans="1:10">
      <c r="A19" s="16" t="s">
        <v>19</v>
      </c>
      <c r="B19" s="42">
        <f>SUM(B89:B93)</f>
        <v>2019.4759392599988</v>
      </c>
      <c r="C19" s="14">
        <f t="shared" si="2"/>
        <v>1.3759178726741286</v>
      </c>
      <c r="D19" s="42">
        <f>SUM(D89:D93)</f>
        <v>4672.0000356455412</v>
      </c>
      <c r="E19" s="14">
        <f t="shared" si="2"/>
        <v>3.1831467883367792</v>
      </c>
      <c r="F19" s="45">
        <f t="shared" si="3"/>
        <v>6691.4759749055402</v>
      </c>
      <c r="H19" s="16" t="s">
        <v>22</v>
      </c>
      <c r="I19" s="89">
        <f t="shared" si="0"/>
        <v>-0.95530049190846233</v>
      </c>
      <c r="J19" s="90">
        <f t="shared" si="1"/>
        <v>1.5167177586083982</v>
      </c>
    </row>
    <row r="20" spans="1:10">
      <c r="A20" s="16" t="s">
        <v>20</v>
      </c>
      <c r="B20" s="42">
        <f>SUM(B94:B98)</f>
        <v>1982.8533185998433</v>
      </c>
      <c r="C20" s="14">
        <f t="shared" si="2"/>
        <v>1.3509659941541314</v>
      </c>
      <c r="D20" s="42">
        <f>SUM(D94:D98)</f>
        <v>4054.6472873743496</v>
      </c>
      <c r="E20" s="14">
        <f t="shared" si="2"/>
        <v>2.7625294075711131</v>
      </c>
      <c r="F20" s="45">
        <f t="shared" si="3"/>
        <v>6037.5006059741927</v>
      </c>
      <c r="H20" s="16" t="s">
        <v>23</v>
      </c>
      <c r="I20" s="89">
        <f t="shared" si="0"/>
        <v>-0.72895130819134535</v>
      </c>
      <c r="J20" s="90">
        <f t="shared" si="1"/>
        <v>1.2279888785912885</v>
      </c>
    </row>
    <row r="21" spans="1:10">
      <c r="A21" s="16" t="s">
        <v>21</v>
      </c>
      <c r="B21" s="42">
        <f>SUM(B99:B103)</f>
        <v>1598.3158016682114</v>
      </c>
      <c r="C21" s="14">
        <f t="shared" si="2"/>
        <v>1.0889712696941614</v>
      </c>
      <c r="D21" s="42">
        <f>SUM(D99:D103)</f>
        <v>3060.6047265987027</v>
      </c>
      <c r="E21" s="14">
        <f t="shared" si="2"/>
        <v>2.0852641334569046</v>
      </c>
      <c r="F21" s="45">
        <f t="shared" si="3"/>
        <v>4658.9205282669136</v>
      </c>
      <c r="H21" s="16" t="s">
        <v>24</v>
      </c>
      <c r="I21" s="89">
        <f t="shared" si="0"/>
        <v>-0.52577172595708266</v>
      </c>
      <c r="J21" s="90">
        <f t="shared" si="1"/>
        <v>0.74142724745134381</v>
      </c>
    </row>
    <row r="22" spans="1:10">
      <c r="A22" s="16" t="s">
        <v>22</v>
      </c>
      <c r="B22" s="42">
        <f>SUM(B104:B108)</f>
        <v>1402.1231909888074</v>
      </c>
      <c r="C22" s="14">
        <f t="shared" si="2"/>
        <v>0.95530049190846233</v>
      </c>
      <c r="D22" s="42">
        <f>SUM(D104:D108)</f>
        <v>2226.1321558423042</v>
      </c>
      <c r="E22" s="14">
        <f t="shared" si="2"/>
        <v>1.5167177586083982</v>
      </c>
      <c r="F22" s="45">
        <f t="shared" si="3"/>
        <v>3628.2553468311116</v>
      </c>
      <c r="H22" s="16" t="s">
        <v>25</v>
      </c>
      <c r="I22" s="89">
        <f t="shared" si="0"/>
        <v>-0.34576174520567471</v>
      </c>
      <c r="J22" s="90">
        <f t="shared" si="1"/>
        <v>0.70221715263420537</v>
      </c>
    </row>
    <row r="23" spans="1:10">
      <c r="A23" s="16" t="s">
        <v>23</v>
      </c>
      <c r="B23" s="42">
        <f>SUM(B109:B113)</f>
        <v>1069.9037035716833</v>
      </c>
      <c r="C23" s="14">
        <f t="shared" ref="C23:E25" si="4">+B23*100/$F$27</f>
        <v>0.72895130819134535</v>
      </c>
      <c r="D23" s="42">
        <f>SUM(D109:D113)</f>
        <v>1802.3561167747916</v>
      </c>
      <c r="E23" s="14">
        <f t="shared" si="4"/>
        <v>1.2279888785912885</v>
      </c>
      <c r="F23" s="45">
        <f>SUM(B23+D23)</f>
        <v>2872.259820346475</v>
      </c>
    </row>
    <row r="24" spans="1:10">
      <c r="A24" s="16" t="s">
        <v>24</v>
      </c>
      <c r="B24" s="42">
        <f>SUM(B114:B118)</f>
        <v>771.69093533898899</v>
      </c>
      <c r="C24" s="14">
        <f t="shared" si="4"/>
        <v>0.52577172595708266</v>
      </c>
      <c r="D24" s="42">
        <f>SUM(D114:D118)</f>
        <v>1088.2150139017608</v>
      </c>
      <c r="E24" s="14">
        <f t="shared" si="4"/>
        <v>0.74142724745134381</v>
      </c>
      <c r="F24" s="45">
        <f>SUM(B24+D24)</f>
        <v>1859.9059492407498</v>
      </c>
    </row>
    <row r="25" spans="1:10">
      <c r="A25" s="16" t="s">
        <v>25</v>
      </c>
      <c r="B25" s="42">
        <f>SUM(B119:B149)</f>
        <v>507.48488629072494</v>
      </c>
      <c r="C25" s="14">
        <f t="shared" si="4"/>
        <v>0.34576174520567471</v>
      </c>
      <c r="D25" s="42">
        <f>SUM(D119:D149)</f>
        <v>1030.6651814358022</v>
      </c>
      <c r="E25" s="14">
        <f t="shared" si="4"/>
        <v>0.70221715263420537</v>
      </c>
      <c r="F25" s="45">
        <f>SUM(B25+D25)</f>
        <v>1538.1500677265271</v>
      </c>
      <c r="H25" s="22" t="s">
        <v>26</v>
      </c>
    </row>
    <row r="26" spans="1:10">
      <c r="A26" s="16"/>
      <c r="B26" s="43"/>
      <c r="C26" s="14" t="s">
        <v>26</v>
      </c>
      <c r="D26" s="43"/>
      <c r="E26" s="14" t="s">
        <v>26</v>
      </c>
      <c r="F26" s="46"/>
    </row>
    <row r="27" spans="1:10" ht="13.5" thickBot="1">
      <c r="A27" s="17" t="s">
        <v>3</v>
      </c>
      <c r="B27" s="44">
        <f>SUM(B8:B25)</f>
        <v>50387.494225422401</v>
      </c>
      <c r="C27" s="21">
        <f>+B27/F27</f>
        <v>0.34330220289441793</v>
      </c>
      <c r="D27" s="44">
        <f>SUM(D8:D25)</f>
        <v>96385.505774577599</v>
      </c>
      <c r="E27" s="21">
        <f>+D27/F27</f>
        <v>0.65669779710558207</v>
      </c>
      <c r="F27" s="47">
        <f>SUM(B27+D27)</f>
        <v>146773</v>
      </c>
      <c r="H27" s="26" t="s">
        <v>26</v>
      </c>
    </row>
    <row r="28" spans="1:10">
      <c r="H28" s="26" t="s">
        <v>26</v>
      </c>
    </row>
    <row r="29" spans="1:10">
      <c r="A29" s="110" t="s">
        <v>88</v>
      </c>
      <c r="B29" s="110"/>
      <c r="C29" s="110"/>
      <c r="D29" s="110"/>
      <c r="E29" s="110"/>
      <c r="F29" s="110"/>
    </row>
    <row r="30" spans="1:10" ht="13.5" thickBot="1">
      <c r="A30" s="111" t="s">
        <v>60</v>
      </c>
      <c r="B30" s="111"/>
      <c r="C30" s="111"/>
      <c r="D30" s="111"/>
      <c r="E30" s="111"/>
      <c r="F30" s="111"/>
    </row>
    <row r="31" spans="1:10" ht="13.5" thickBot="1">
      <c r="A31" s="2" t="s">
        <v>0</v>
      </c>
      <c r="B31" s="3" t="s">
        <v>1</v>
      </c>
      <c r="C31" s="4"/>
      <c r="D31" s="3" t="s">
        <v>2</v>
      </c>
      <c r="E31" s="4"/>
      <c r="F31" s="5" t="s">
        <v>3</v>
      </c>
    </row>
    <row r="32" spans="1:10" ht="13.5" thickBot="1">
      <c r="A32" s="6"/>
      <c r="B32" s="3" t="s">
        <v>4</v>
      </c>
      <c r="C32" s="4" t="s">
        <v>5</v>
      </c>
      <c r="D32" s="3" t="s">
        <v>4</v>
      </c>
      <c r="E32" s="7" t="s">
        <v>5</v>
      </c>
      <c r="F32" s="8"/>
    </row>
    <row r="33" spans="1:7">
      <c r="A33" s="9"/>
      <c r="B33" s="10"/>
      <c r="C33" s="11"/>
      <c r="D33" s="10"/>
      <c r="E33" s="11"/>
      <c r="F33" s="11"/>
    </row>
    <row r="34" spans="1:7">
      <c r="A34" s="12" t="s">
        <v>6</v>
      </c>
      <c r="B34" s="13">
        <f>+C34*$F$151</f>
        <v>3719.8118984814996</v>
      </c>
      <c r="C34" s="61">
        <v>2.5343979468168531E-2</v>
      </c>
      <c r="D34" s="13">
        <f>+E34*$F$151</f>
        <v>3800.9048442289873</v>
      </c>
      <c r="E34" s="64">
        <v>2.5896485349682755E-2</v>
      </c>
      <c r="F34" s="88">
        <f>SUM(B34+D34)</f>
        <v>7520.7167427104869</v>
      </c>
    </row>
    <row r="35" spans="1:7">
      <c r="A35" s="20">
        <v>1</v>
      </c>
      <c r="B35" s="13">
        <f t="shared" ref="B35:B98" si="5">+C35*$F$151</f>
        <v>2472.0268945604903</v>
      </c>
      <c r="C35" s="61">
        <v>1.6842518000998074E-2</v>
      </c>
      <c r="D35" s="13">
        <f t="shared" ref="D35:D98" si="6">+E35*$F$151</f>
        <v>2422.3247665217082</v>
      </c>
      <c r="E35" s="64">
        <v>1.650388536394097E-2</v>
      </c>
      <c r="F35" s="88">
        <f t="shared" ref="F35:F98" si="7">SUM(B35+D35)</f>
        <v>4894.3516610821989</v>
      </c>
    </row>
    <row r="36" spans="1:7">
      <c r="A36" s="20">
        <v>2</v>
      </c>
      <c r="B36" s="13">
        <f t="shared" si="5"/>
        <v>1718.647269551579</v>
      </c>
      <c r="C36" s="61">
        <v>1.1709560134027233E-2</v>
      </c>
      <c r="D36" s="13">
        <f t="shared" si="6"/>
        <v>1702.9518606972267</v>
      </c>
      <c r="E36" s="64">
        <v>1.1602623511798674E-2</v>
      </c>
      <c r="F36" s="88">
        <f t="shared" si="7"/>
        <v>3421.5991302488055</v>
      </c>
      <c r="G36" s="22" t="s">
        <v>26</v>
      </c>
    </row>
    <row r="37" spans="1:7">
      <c r="A37" s="20">
        <v>3</v>
      </c>
      <c r="B37" s="13">
        <f t="shared" si="5"/>
        <v>1825.89923005632</v>
      </c>
      <c r="C37" s="61">
        <v>1.2440293719255721E-2</v>
      </c>
      <c r="D37" s="13">
        <f t="shared" si="6"/>
        <v>1661.0974370856206</v>
      </c>
      <c r="E37" s="64">
        <v>1.131745918585585E-2</v>
      </c>
      <c r="F37" s="88">
        <f t="shared" si="7"/>
        <v>3486.9966671419406</v>
      </c>
    </row>
    <row r="38" spans="1:7">
      <c r="A38" s="20">
        <v>4</v>
      </c>
      <c r="B38" s="13">
        <f t="shared" si="5"/>
        <v>1668.9451415127969</v>
      </c>
      <c r="C38" s="61">
        <v>1.1370927496970129E-2</v>
      </c>
      <c r="D38" s="13">
        <f t="shared" si="6"/>
        <v>1629.7066193769158</v>
      </c>
      <c r="E38" s="64">
        <v>1.1103585941398731E-2</v>
      </c>
      <c r="F38" s="88">
        <f t="shared" si="7"/>
        <v>3298.6517608897129</v>
      </c>
    </row>
    <row r="39" spans="1:7">
      <c r="A39" s="20">
        <v>5</v>
      </c>
      <c r="B39" s="13">
        <f t="shared" si="5"/>
        <v>1833.746934483496</v>
      </c>
      <c r="C39" s="61">
        <v>1.249376203037E-2</v>
      </c>
      <c r="D39" s="13">
        <f t="shared" si="6"/>
        <v>1982.8533185998433</v>
      </c>
      <c r="E39" s="64">
        <v>1.3509659941541314E-2</v>
      </c>
      <c r="F39" s="88">
        <f t="shared" si="7"/>
        <v>3816.6002530833393</v>
      </c>
    </row>
    <row r="40" spans="1:7">
      <c r="A40" s="20">
        <v>6</v>
      </c>
      <c r="B40" s="13">
        <f t="shared" si="5"/>
        <v>1331.4938511442219</v>
      </c>
      <c r="C40" s="61">
        <v>9.0717901190561067E-3</v>
      </c>
      <c r="D40" s="13">
        <f t="shared" si="6"/>
        <v>1373.348274755828</v>
      </c>
      <c r="E40" s="64">
        <v>9.3569544449989307E-3</v>
      </c>
      <c r="F40" s="88">
        <f t="shared" si="7"/>
        <v>2704.8421259000497</v>
      </c>
    </row>
    <row r="41" spans="1:7">
      <c r="A41" s="20">
        <v>7</v>
      </c>
      <c r="B41" s="13">
        <f t="shared" si="5"/>
        <v>1260.8645112996364</v>
      </c>
      <c r="C41" s="61">
        <v>8.5905753190275904E-3</v>
      </c>
      <c r="D41" s="13">
        <f t="shared" si="6"/>
        <v>1229.4736935909318</v>
      </c>
      <c r="E41" s="64">
        <v>8.3767020745704711E-3</v>
      </c>
      <c r="F41" s="88">
        <f t="shared" si="7"/>
        <v>2490.3382048905682</v>
      </c>
    </row>
    <row r="42" spans="1:7">
      <c r="A42" s="20">
        <v>8</v>
      </c>
      <c r="B42" s="13">
        <f t="shared" si="5"/>
        <v>1182.3874670278747</v>
      </c>
      <c r="C42" s="61">
        <v>8.055892207884793E-3</v>
      </c>
      <c r="D42" s="13">
        <f t="shared" si="6"/>
        <v>1137.9171419405434</v>
      </c>
      <c r="E42" s="64">
        <v>7.7529051115705428E-3</v>
      </c>
      <c r="F42" s="88">
        <f t="shared" si="7"/>
        <v>2320.3046089684181</v>
      </c>
    </row>
    <row r="43" spans="1:7">
      <c r="A43" s="20">
        <v>9</v>
      </c>
      <c r="B43" s="13">
        <f t="shared" si="5"/>
        <v>1106.5263242318385</v>
      </c>
      <c r="C43" s="61">
        <v>7.5390318671134243E-3</v>
      </c>
      <c r="D43" s="13">
        <f t="shared" si="6"/>
        <v>1268.7122157268127</v>
      </c>
      <c r="E43" s="64">
        <v>8.6440436301418698E-3</v>
      </c>
      <c r="F43" s="88">
        <f t="shared" si="7"/>
        <v>2375.238539958651</v>
      </c>
    </row>
    <row r="44" spans="1:7">
      <c r="A44" s="20">
        <v>10</v>
      </c>
      <c r="B44" s="13">
        <f t="shared" si="5"/>
        <v>1062.055999144507</v>
      </c>
      <c r="C44" s="61">
        <v>7.2360447707991733E-3</v>
      </c>
      <c r="D44" s="13">
        <f t="shared" si="6"/>
        <v>1185.0033685036001</v>
      </c>
      <c r="E44" s="64">
        <v>8.07371497825622E-3</v>
      </c>
      <c r="F44" s="88">
        <f t="shared" si="7"/>
        <v>2247.0593676481071</v>
      </c>
    </row>
    <row r="45" spans="1:7">
      <c r="A45" s="20">
        <v>11</v>
      </c>
      <c r="B45" s="13">
        <f t="shared" si="5"/>
        <v>1106.5263242318385</v>
      </c>
      <c r="C45" s="61">
        <v>7.5390318671134243E-3</v>
      </c>
      <c r="D45" s="13">
        <f t="shared" si="6"/>
        <v>1232.0895950666572</v>
      </c>
      <c r="E45" s="64">
        <v>8.3945248449418981E-3</v>
      </c>
      <c r="F45" s="88">
        <f t="shared" si="7"/>
        <v>2338.615919298496</v>
      </c>
    </row>
    <row r="46" spans="1:7">
      <c r="A46" s="20">
        <v>12</v>
      </c>
      <c r="B46" s="13">
        <f t="shared" si="5"/>
        <v>1033.2810829115278</v>
      </c>
      <c r="C46" s="61">
        <v>7.039994296713481E-3</v>
      </c>
      <c r="D46" s="13">
        <f t="shared" si="6"/>
        <v>1229.4736935909318</v>
      </c>
      <c r="E46" s="64">
        <v>8.3767020745704711E-3</v>
      </c>
      <c r="F46" s="88">
        <f t="shared" si="7"/>
        <v>2262.7547765024597</v>
      </c>
    </row>
    <row r="47" spans="1:7">
      <c r="A47" s="20">
        <v>13</v>
      </c>
      <c r="B47" s="13">
        <f t="shared" si="5"/>
        <v>1025.4333784843516</v>
      </c>
      <c r="C47" s="61">
        <v>6.9865259855992016E-3</v>
      </c>
      <c r="D47" s="13">
        <f t="shared" si="6"/>
        <v>1258.248609823911</v>
      </c>
      <c r="E47" s="64">
        <v>8.5727525486561634E-3</v>
      </c>
      <c r="F47" s="88">
        <f t="shared" si="7"/>
        <v>2283.6819883082626</v>
      </c>
    </row>
    <row r="48" spans="1:7">
      <c r="A48" s="20">
        <v>14</v>
      </c>
      <c r="B48" s="13">
        <f t="shared" si="5"/>
        <v>902.48600912525853</v>
      </c>
      <c r="C48" s="61">
        <v>6.1488557781421548E-3</v>
      </c>
      <c r="D48" s="13">
        <f t="shared" si="6"/>
        <v>1438.7458116489629</v>
      </c>
      <c r="E48" s="64">
        <v>9.8025237042845947E-3</v>
      </c>
      <c r="F48" s="88">
        <f t="shared" si="7"/>
        <v>2341.2318207742214</v>
      </c>
    </row>
    <row r="49" spans="1:6">
      <c r="A49" s="20">
        <v>15</v>
      </c>
      <c r="B49" s="13">
        <f t="shared" si="5"/>
        <v>931.26092535823773</v>
      </c>
      <c r="C49" s="61">
        <v>6.3449062522278462E-3</v>
      </c>
      <c r="D49" s="13">
        <f t="shared" si="6"/>
        <v>1640.1702252798175</v>
      </c>
      <c r="E49" s="64">
        <v>1.1174877022884437E-2</v>
      </c>
      <c r="F49" s="88">
        <f t="shared" si="7"/>
        <v>2571.4311506380554</v>
      </c>
    </row>
    <row r="50" spans="1:6">
      <c r="A50" s="20">
        <v>16</v>
      </c>
      <c r="B50" s="13">
        <f t="shared" si="5"/>
        <v>834.47257075639845</v>
      </c>
      <c r="C50" s="61">
        <v>5.6854637484850647E-3</v>
      </c>
      <c r="D50" s="13">
        <f t="shared" si="6"/>
        <v>1598.3158016682114</v>
      </c>
      <c r="E50" s="64">
        <v>1.0889712696941613E-2</v>
      </c>
      <c r="F50" s="88">
        <f t="shared" si="7"/>
        <v>2432.7883724246099</v>
      </c>
    </row>
    <row r="51" spans="1:6">
      <c r="A51" s="20">
        <v>17</v>
      </c>
      <c r="B51" s="13">
        <f t="shared" si="5"/>
        <v>954.80403863976619</v>
      </c>
      <c r="C51" s="61">
        <v>6.5053111855706853E-3</v>
      </c>
      <c r="D51" s="13">
        <f t="shared" si="6"/>
        <v>1872.9854566193769</v>
      </c>
      <c r="E51" s="64">
        <v>1.2761103585941399E-2</v>
      </c>
      <c r="F51" s="88">
        <f t="shared" si="7"/>
        <v>2827.7894952591432</v>
      </c>
    </row>
    <row r="52" spans="1:6">
      <c r="A52" s="20">
        <v>18</v>
      </c>
      <c r="B52" s="13">
        <f t="shared" si="5"/>
        <v>941.7245312611393</v>
      </c>
      <c r="C52" s="61">
        <v>6.4161973337135527E-3</v>
      </c>
      <c r="D52" s="13">
        <f t="shared" si="6"/>
        <v>2487.7223034148424</v>
      </c>
      <c r="E52" s="64">
        <v>1.6949454623226633E-2</v>
      </c>
      <c r="F52" s="88">
        <f t="shared" si="7"/>
        <v>3429.4468346759818</v>
      </c>
    </row>
    <row r="53" spans="1:6">
      <c r="A53" s="20">
        <v>19</v>
      </c>
      <c r="B53" s="13">
        <f t="shared" si="5"/>
        <v>682.75028516432599</v>
      </c>
      <c r="C53" s="61">
        <v>4.6517430669423257E-3</v>
      </c>
      <c r="D53" s="13">
        <f t="shared" si="6"/>
        <v>2267.9865794539105</v>
      </c>
      <c r="E53" s="64">
        <v>1.5452341912026806E-2</v>
      </c>
      <c r="F53" s="88">
        <f t="shared" si="7"/>
        <v>2950.7368646182367</v>
      </c>
    </row>
    <row r="54" spans="1:6">
      <c r="A54" s="20">
        <v>20</v>
      </c>
      <c r="B54" s="13">
        <f t="shared" si="5"/>
        <v>591.19373351393733</v>
      </c>
      <c r="C54" s="61">
        <v>4.0279461039423965E-3</v>
      </c>
      <c r="D54" s="13">
        <f t="shared" si="6"/>
        <v>2165.9664219006204</v>
      </c>
      <c r="E54" s="64">
        <v>1.4757253867541171E-2</v>
      </c>
      <c r="F54" s="88">
        <f t="shared" si="7"/>
        <v>2757.1601554145577</v>
      </c>
    </row>
    <row r="55" spans="1:6">
      <c r="A55" s="20">
        <v>21</v>
      </c>
      <c r="B55" s="13">
        <f t="shared" si="5"/>
        <v>625.20045269836749</v>
      </c>
      <c r="C55" s="61">
        <v>4.259642118770942E-3</v>
      </c>
      <c r="D55" s="13">
        <f t="shared" si="6"/>
        <v>2134.5756041919158</v>
      </c>
      <c r="E55" s="64">
        <v>1.4543380623084053E-2</v>
      </c>
      <c r="F55" s="88">
        <f t="shared" si="7"/>
        <v>2759.7760568902831</v>
      </c>
    </row>
    <row r="56" spans="1:6">
      <c r="A56" s="20">
        <v>22</v>
      </c>
      <c r="B56" s="13">
        <f t="shared" si="5"/>
        <v>599.0414379411136</v>
      </c>
      <c r="C56" s="61">
        <v>4.0814144150566768E-3</v>
      </c>
      <c r="D56" s="13">
        <f t="shared" si="6"/>
        <v>1849.4423433378486</v>
      </c>
      <c r="E56" s="64">
        <v>1.2600698652598561E-2</v>
      </c>
      <c r="F56" s="88">
        <f t="shared" si="7"/>
        <v>2448.4837812789619</v>
      </c>
    </row>
    <row r="57" spans="1:6">
      <c r="A57" s="20">
        <v>23</v>
      </c>
      <c r="B57" s="13">
        <f t="shared" si="5"/>
        <v>499.6371818635489</v>
      </c>
      <c r="C57" s="61">
        <v>3.4041491409424682E-3</v>
      </c>
      <c r="D57" s="13">
        <f t="shared" si="6"/>
        <v>1799.740215299066</v>
      </c>
      <c r="E57" s="64">
        <v>1.2262066015541456E-2</v>
      </c>
      <c r="F57" s="88">
        <f t="shared" si="7"/>
        <v>2299.3773971626151</v>
      </c>
    </row>
    <row r="58" spans="1:6">
      <c r="A58" s="20">
        <v>24</v>
      </c>
      <c r="B58" s="13">
        <f t="shared" si="5"/>
        <v>567.65062023240887</v>
      </c>
      <c r="C58" s="61">
        <v>3.8675411705995579E-3</v>
      </c>
      <c r="D58" s="13">
        <f t="shared" si="6"/>
        <v>1770.9652990660868</v>
      </c>
      <c r="E58" s="64">
        <v>1.2066015541455763E-2</v>
      </c>
      <c r="F58" s="88">
        <f t="shared" si="7"/>
        <v>2338.6159192984956</v>
      </c>
    </row>
    <row r="59" spans="1:6">
      <c r="A59" s="20">
        <v>25</v>
      </c>
      <c r="B59" s="13">
        <f t="shared" si="5"/>
        <v>507.484886290725</v>
      </c>
      <c r="C59" s="61">
        <v>3.4576174520567476E-3</v>
      </c>
      <c r="D59" s="13">
        <f t="shared" si="6"/>
        <v>1629.7066193769158</v>
      </c>
      <c r="E59" s="64">
        <v>1.1103585941398731E-2</v>
      </c>
      <c r="F59" s="88">
        <f t="shared" si="7"/>
        <v>2137.1915056676407</v>
      </c>
    </row>
    <row r="60" spans="1:6">
      <c r="A60" s="20">
        <v>26</v>
      </c>
      <c r="B60" s="13">
        <f t="shared" si="5"/>
        <v>497.02128038782348</v>
      </c>
      <c r="C60" s="61">
        <v>3.3863263705710416E-3</v>
      </c>
      <c r="D60" s="13">
        <f t="shared" si="6"/>
        <v>1409.9708954159835</v>
      </c>
      <c r="E60" s="64">
        <v>9.6064732301989024E-3</v>
      </c>
      <c r="F60" s="88">
        <f t="shared" si="7"/>
        <v>1906.992175803807</v>
      </c>
    </row>
    <row r="61" spans="1:6">
      <c r="A61" s="20">
        <v>27</v>
      </c>
      <c r="B61" s="13">
        <f t="shared" si="5"/>
        <v>405.46472873743494</v>
      </c>
      <c r="C61" s="61">
        <v>2.7625294075711128E-3</v>
      </c>
      <c r="D61" s="13">
        <f t="shared" si="6"/>
        <v>1590.4680972410351</v>
      </c>
      <c r="E61" s="64">
        <v>1.0836244385827334E-2</v>
      </c>
      <c r="F61" s="88">
        <f t="shared" si="7"/>
        <v>1995.9328259784702</v>
      </c>
    </row>
    <row r="62" spans="1:6">
      <c r="A62" s="20">
        <v>28</v>
      </c>
      <c r="B62" s="13">
        <f t="shared" si="5"/>
        <v>397.61702431025878</v>
      </c>
      <c r="C62" s="61">
        <v>2.7090610964568334E-3</v>
      </c>
      <c r="D62" s="13">
        <f t="shared" si="6"/>
        <v>1313.1825408141442</v>
      </c>
      <c r="E62" s="64">
        <v>8.9470307264561209E-3</v>
      </c>
      <c r="F62" s="88">
        <f t="shared" si="7"/>
        <v>1710.799565124403</v>
      </c>
    </row>
    <row r="63" spans="1:6">
      <c r="A63" s="20">
        <v>29</v>
      </c>
      <c r="B63" s="13">
        <f t="shared" si="5"/>
        <v>306.06047265987024</v>
      </c>
      <c r="C63" s="61">
        <v>2.0852641334569047E-3</v>
      </c>
      <c r="D63" s="13">
        <f t="shared" si="6"/>
        <v>1389.0436836101803</v>
      </c>
      <c r="E63" s="64">
        <v>9.4638910672274895E-3</v>
      </c>
      <c r="F63" s="88">
        <f t="shared" si="7"/>
        <v>1695.1041562700507</v>
      </c>
    </row>
    <row r="64" spans="1:6">
      <c r="A64" s="20">
        <v>30</v>
      </c>
      <c r="B64" s="13">
        <f t="shared" si="5"/>
        <v>334.83538889284949</v>
      </c>
      <c r="C64" s="61">
        <v>2.2813146075425965E-3</v>
      </c>
      <c r="D64" s="13">
        <f t="shared" si="6"/>
        <v>1198.0828758822272</v>
      </c>
      <c r="E64" s="64">
        <v>8.1628288301133535E-3</v>
      </c>
      <c r="F64" s="88">
        <f t="shared" si="7"/>
        <v>1532.9182647750768</v>
      </c>
    </row>
    <row r="65" spans="1:6">
      <c r="A65" s="20">
        <v>31</v>
      </c>
      <c r="B65" s="13">
        <f t="shared" si="5"/>
        <v>272.0537534754402</v>
      </c>
      <c r="C65" s="61">
        <v>1.8535681186283596E-3</v>
      </c>
      <c r="D65" s="13">
        <f t="shared" si="6"/>
        <v>1229.4736935909318</v>
      </c>
      <c r="E65" s="64">
        <v>8.3767020745704711E-3</v>
      </c>
      <c r="F65" s="88">
        <f t="shared" si="7"/>
        <v>1501.5274470663721</v>
      </c>
    </row>
    <row r="66" spans="1:6">
      <c r="A66" s="20">
        <v>32</v>
      </c>
      <c r="B66" s="13">
        <f t="shared" si="5"/>
        <v>345.29899479575107</v>
      </c>
      <c r="C66" s="61">
        <v>2.3526056890283025E-3</v>
      </c>
      <c r="D66" s="13">
        <f t="shared" si="6"/>
        <v>1127.4535360376417</v>
      </c>
      <c r="E66" s="64">
        <v>7.6816140300848363E-3</v>
      </c>
      <c r="F66" s="88">
        <f t="shared" si="7"/>
        <v>1472.7525308333927</v>
      </c>
    </row>
    <row r="67" spans="1:6">
      <c r="A67" s="20">
        <v>33</v>
      </c>
      <c r="B67" s="13">
        <f t="shared" si="5"/>
        <v>353.14669922292723</v>
      </c>
      <c r="C67" s="61">
        <v>2.4060740001425824E-3</v>
      </c>
      <c r="D67" s="13">
        <f t="shared" si="6"/>
        <v>1062.055999144507</v>
      </c>
      <c r="E67" s="64">
        <v>7.2360447707991733E-3</v>
      </c>
      <c r="F67" s="88">
        <f t="shared" si="7"/>
        <v>1415.2026983674343</v>
      </c>
    </row>
    <row r="68" spans="1:6">
      <c r="A68" s="20">
        <v>34</v>
      </c>
      <c r="B68" s="13">
        <f t="shared" si="5"/>
        <v>371.4580095530049</v>
      </c>
      <c r="C68" s="61">
        <v>2.5308333927425678E-3</v>
      </c>
      <c r="D68" s="13">
        <f t="shared" si="6"/>
        <v>1072.5196050474085</v>
      </c>
      <c r="E68" s="64">
        <v>7.3073358522848788E-3</v>
      </c>
      <c r="F68" s="88">
        <f t="shared" si="7"/>
        <v>1443.9776146004133</v>
      </c>
    </row>
    <row r="69" spans="1:6">
      <c r="A69" s="20">
        <v>35</v>
      </c>
      <c r="B69" s="13">
        <f t="shared" si="5"/>
        <v>303.44457118414488</v>
      </c>
      <c r="C69" s="61">
        <v>2.0674413630854781E-3</v>
      </c>
      <c r="D69" s="13">
        <f t="shared" si="6"/>
        <v>1195.4669744065018</v>
      </c>
      <c r="E69" s="64">
        <v>8.1450060597419265E-3</v>
      </c>
      <c r="F69" s="88">
        <f t="shared" si="7"/>
        <v>1498.9115455906467</v>
      </c>
    </row>
    <row r="70" spans="1:6">
      <c r="A70" s="20">
        <v>36</v>
      </c>
      <c r="B70" s="13">
        <f t="shared" si="5"/>
        <v>326.98768446567334</v>
      </c>
      <c r="C70" s="61">
        <v>2.2278462964283167E-3</v>
      </c>
      <c r="D70" s="13">
        <f t="shared" si="6"/>
        <v>983.57895487274538</v>
      </c>
      <c r="E70" s="64">
        <v>6.7013616596563767E-3</v>
      </c>
      <c r="F70" s="88">
        <f t="shared" si="7"/>
        <v>1310.5666393384188</v>
      </c>
    </row>
    <row r="71" spans="1:6">
      <c r="A71" s="20">
        <v>37</v>
      </c>
      <c r="B71" s="13">
        <f t="shared" si="5"/>
        <v>379.30571398018111</v>
      </c>
      <c r="C71" s="61">
        <v>2.5843017038568476E-3</v>
      </c>
      <c r="D71" s="13">
        <f t="shared" si="6"/>
        <v>1088.2150139017608</v>
      </c>
      <c r="E71" s="64">
        <v>7.4142724745134385E-3</v>
      </c>
      <c r="F71" s="88">
        <f t="shared" si="7"/>
        <v>1467.5207278819419</v>
      </c>
    </row>
    <row r="72" spans="1:6">
      <c r="A72" s="20">
        <v>38</v>
      </c>
      <c r="B72" s="13">
        <f t="shared" si="5"/>
        <v>311.29227561132103</v>
      </c>
      <c r="C72" s="61">
        <v>2.1209096741997575E-3</v>
      </c>
      <c r="D72" s="13">
        <f t="shared" si="6"/>
        <v>1038.5128858629785</v>
      </c>
      <c r="E72" s="64">
        <v>7.0756398374563342E-3</v>
      </c>
      <c r="F72" s="88">
        <f t="shared" si="7"/>
        <v>1349.8051614742994</v>
      </c>
    </row>
    <row r="73" spans="1:6">
      <c r="A73" s="50">
        <v>39</v>
      </c>
      <c r="B73" s="13">
        <f t="shared" si="5"/>
        <v>340.06719184430023</v>
      </c>
      <c r="C73" s="61">
        <v>2.3169601482854493E-3</v>
      </c>
      <c r="D73" s="13">
        <f t="shared" si="6"/>
        <v>954.80403863976619</v>
      </c>
      <c r="E73" s="64">
        <v>6.5053111855706853E-3</v>
      </c>
      <c r="F73" s="88">
        <f t="shared" si="7"/>
        <v>1294.8712304840665</v>
      </c>
    </row>
    <row r="74" spans="1:6">
      <c r="A74" s="20">
        <v>40</v>
      </c>
      <c r="B74" s="13">
        <f t="shared" si="5"/>
        <v>326.98768446567334</v>
      </c>
      <c r="C74" s="61">
        <v>2.2278462964283167E-3</v>
      </c>
      <c r="D74" s="13">
        <f t="shared" si="6"/>
        <v>1025.4333784843516</v>
      </c>
      <c r="E74" s="64">
        <v>6.9865259855992016E-3</v>
      </c>
      <c r="F74" s="88">
        <f t="shared" si="7"/>
        <v>1352.4210629500249</v>
      </c>
    </row>
    <row r="75" spans="1:6">
      <c r="A75" s="20">
        <v>41</v>
      </c>
      <c r="B75" s="13">
        <f t="shared" si="5"/>
        <v>245.89473871818635</v>
      </c>
      <c r="C75" s="61">
        <v>1.6753404149140942E-3</v>
      </c>
      <c r="D75" s="13">
        <f t="shared" si="6"/>
        <v>957.4199401154915</v>
      </c>
      <c r="E75" s="64">
        <v>6.5231339559421115E-3</v>
      </c>
      <c r="F75" s="88">
        <f t="shared" si="7"/>
        <v>1203.3146788336778</v>
      </c>
    </row>
    <row r="76" spans="1:6">
      <c r="A76" s="20">
        <v>42</v>
      </c>
      <c r="B76" s="13">
        <f t="shared" si="5"/>
        <v>269.43785199971484</v>
      </c>
      <c r="C76" s="61">
        <v>1.835745348256933E-3</v>
      </c>
      <c r="D76" s="13">
        <f t="shared" si="6"/>
        <v>1059.4400976687816</v>
      </c>
      <c r="E76" s="64">
        <v>7.2182220004277462E-3</v>
      </c>
      <c r="F76" s="88">
        <f t="shared" si="7"/>
        <v>1328.8779496684965</v>
      </c>
    </row>
    <row r="77" spans="1:6">
      <c r="A77" s="20">
        <v>43</v>
      </c>
      <c r="B77" s="13">
        <f t="shared" si="5"/>
        <v>311.29227561132103</v>
      </c>
      <c r="C77" s="61">
        <v>2.1209096741997575E-3</v>
      </c>
      <c r="D77" s="13">
        <f t="shared" si="6"/>
        <v>1046.3605902901547</v>
      </c>
      <c r="E77" s="64">
        <v>7.1291081485706136E-3</v>
      </c>
      <c r="F77" s="88">
        <f t="shared" si="7"/>
        <v>1357.6528659014757</v>
      </c>
    </row>
    <row r="78" spans="1:6">
      <c r="A78" s="20">
        <v>44</v>
      </c>
      <c r="B78" s="13">
        <f t="shared" si="5"/>
        <v>308.67637413559561</v>
      </c>
      <c r="C78" s="61">
        <v>2.1030869038283309E-3</v>
      </c>
      <c r="D78" s="13">
        <f t="shared" si="6"/>
        <v>978.34715192129465</v>
      </c>
      <c r="E78" s="64">
        <v>6.6657161189135243E-3</v>
      </c>
      <c r="F78" s="88">
        <f t="shared" si="7"/>
        <v>1287.0235260568902</v>
      </c>
    </row>
    <row r="79" spans="1:6">
      <c r="A79" s="20">
        <v>45</v>
      </c>
      <c r="B79" s="13">
        <f t="shared" si="5"/>
        <v>329.60358594139871</v>
      </c>
      <c r="C79" s="61">
        <v>2.2456690667997433E-3</v>
      </c>
      <c r="D79" s="13">
        <f t="shared" si="6"/>
        <v>1116.98993013474</v>
      </c>
      <c r="E79" s="64">
        <v>7.6103229485991299E-3</v>
      </c>
      <c r="F79" s="88">
        <f t="shared" si="7"/>
        <v>1446.5935160761387</v>
      </c>
    </row>
    <row r="80" spans="1:6">
      <c r="A80" s="20">
        <v>46</v>
      </c>
      <c r="B80" s="13">
        <f t="shared" si="5"/>
        <v>342.68309332002565</v>
      </c>
      <c r="C80" s="61">
        <v>2.3347829186568759E-3</v>
      </c>
      <c r="D80" s="13">
        <f t="shared" si="6"/>
        <v>1148.3807478434449</v>
      </c>
      <c r="E80" s="64">
        <v>7.8241961930562483E-3</v>
      </c>
      <c r="F80" s="88">
        <f t="shared" si="7"/>
        <v>1491.0638411634704</v>
      </c>
    </row>
    <row r="81" spans="1:6">
      <c r="A81" s="20">
        <v>47</v>
      </c>
      <c r="B81" s="13">
        <f t="shared" si="5"/>
        <v>321.75588151422261</v>
      </c>
      <c r="C81" s="61">
        <v>2.1922007556854639E-3</v>
      </c>
      <c r="D81" s="13">
        <f t="shared" si="6"/>
        <v>1221.6259891637555</v>
      </c>
      <c r="E81" s="64">
        <v>8.3232337634561917E-3</v>
      </c>
      <c r="F81" s="88">
        <f t="shared" si="7"/>
        <v>1543.3818706779782</v>
      </c>
    </row>
    <row r="82" spans="1:6">
      <c r="A82" s="20">
        <v>48</v>
      </c>
      <c r="B82" s="13">
        <f t="shared" si="5"/>
        <v>340.06719184430023</v>
      </c>
      <c r="C82" s="61">
        <v>2.3169601482854493E-3</v>
      </c>
      <c r="D82" s="13">
        <f t="shared" si="6"/>
        <v>1075.1355065231339</v>
      </c>
      <c r="E82" s="64">
        <v>7.3251586226563059E-3</v>
      </c>
      <c r="F82" s="88">
        <f t="shared" si="7"/>
        <v>1415.2026983674341</v>
      </c>
    </row>
    <row r="83" spans="1:6">
      <c r="A83" s="20">
        <v>49</v>
      </c>
      <c r="B83" s="13">
        <f t="shared" si="5"/>
        <v>415.92833464033646</v>
      </c>
      <c r="C83" s="61">
        <v>2.8338204890568188E-3</v>
      </c>
      <c r="D83" s="13">
        <f t="shared" si="6"/>
        <v>999.27436372709781</v>
      </c>
      <c r="E83" s="64">
        <v>6.8082982818849364E-3</v>
      </c>
      <c r="F83" s="88">
        <f t="shared" si="7"/>
        <v>1415.2026983674343</v>
      </c>
    </row>
    <row r="84" spans="1:6">
      <c r="A84" s="20">
        <v>50</v>
      </c>
      <c r="B84" s="13">
        <f t="shared" si="5"/>
        <v>347.91489627147644</v>
      </c>
      <c r="C84" s="61">
        <v>2.3704284593997291E-3</v>
      </c>
      <c r="D84" s="13">
        <f t="shared" si="6"/>
        <v>1014.96977258145</v>
      </c>
      <c r="E84" s="64">
        <v>6.9152349041134951E-3</v>
      </c>
      <c r="F84" s="88">
        <f t="shared" si="7"/>
        <v>1362.8846688529266</v>
      </c>
    </row>
    <row r="85" spans="1:6">
      <c r="A85" s="20">
        <v>51</v>
      </c>
      <c r="B85" s="13">
        <f t="shared" si="5"/>
        <v>334.83538889284949</v>
      </c>
      <c r="C85" s="61">
        <v>2.2813146075425965E-3</v>
      </c>
      <c r="D85" s="13">
        <f t="shared" si="6"/>
        <v>996.65846225137227</v>
      </c>
      <c r="E85" s="64">
        <v>6.7904755115135093E-3</v>
      </c>
      <c r="F85" s="88">
        <f t="shared" si="7"/>
        <v>1331.4938511442217</v>
      </c>
    </row>
    <row r="86" spans="1:6">
      <c r="A86" s="20">
        <v>52</v>
      </c>
      <c r="B86" s="13">
        <f t="shared" si="5"/>
        <v>342.68309332002565</v>
      </c>
      <c r="C86" s="61">
        <v>2.3347829186568759E-3</v>
      </c>
      <c r="D86" s="13">
        <f t="shared" si="6"/>
        <v>1030.6651814358024</v>
      </c>
      <c r="E86" s="64">
        <v>7.0221715263420548E-3</v>
      </c>
      <c r="F86" s="88">
        <f t="shared" si="7"/>
        <v>1373.348274755828</v>
      </c>
    </row>
    <row r="87" spans="1:6">
      <c r="A87" s="20">
        <v>53</v>
      </c>
      <c r="B87" s="13">
        <f t="shared" si="5"/>
        <v>402.84882726170952</v>
      </c>
      <c r="C87" s="61">
        <v>2.7447066371996862E-3</v>
      </c>
      <c r="D87" s="13">
        <f t="shared" si="6"/>
        <v>1164.0761566977969</v>
      </c>
      <c r="E87" s="64">
        <v>7.9311328152848071E-3</v>
      </c>
      <c r="F87" s="88">
        <f t="shared" si="7"/>
        <v>1566.9249839595063</v>
      </c>
    </row>
    <row r="88" spans="1:6">
      <c r="A88" s="20">
        <v>54</v>
      </c>
      <c r="B88" s="13">
        <f t="shared" si="5"/>
        <v>465.63046267911886</v>
      </c>
      <c r="C88" s="61">
        <v>3.1724531261139231E-3</v>
      </c>
      <c r="D88" s="13">
        <f t="shared" si="6"/>
        <v>1192.8510729307764</v>
      </c>
      <c r="E88" s="64">
        <v>8.1271832893704994E-3</v>
      </c>
      <c r="F88" s="88">
        <f t="shared" si="7"/>
        <v>1658.4815356098952</v>
      </c>
    </row>
    <row r="89" spans="1:6">
      <c r="A89" s="20">
        <v>55</v>
      </c>
      <c r="B89" s="13">
        <f t="shared" si="5"/>
        <v>489.17357596064733</v>
      </c>
      <c r="C89" s="61">
        <v>3.3328580594567622E-3</v>
      </c>
      <c r="D89" s="13">
        <f t="shared" si="6"/>
        <v>1059.4400976687816</v>
      </c>
      <c r="E89" s="64">
        <v>7.2182220004277462E-3</v>
      </c>
      <c r="F89" s="88">
        <f t="shared" si="7"/>
        <v>1548.6136736294288</v>
      </c>
    </row>
    <row r="90" spans="1:6">
      <c r="A90" s="20">
        <v>56</v>
      </c>
      <c r="B90" s="13">
        <f t="shared" si="5"/>
        <v>423.77603906751267</v>
      </c>
      <c r="C90" s="61">
        <v>2.8872888001710987E-3</v>
      </c>
      <c r="D90" s="13">
        <f t="shared" si="6"/>
        <v>1004.5061666785485</v>
      </c>
      <c r="E90" s="64">
        <v>6.8439438226277896E-3</v>
      </c>
      <c r="F90" s="88">
        <f t="shared" si="7"/>
        <v>1428.2822057460612</v>
      </c>
    </row>
    <row r="91" spans="1:6">
      <c r="A91" s="20">
        <v>57</v>
      </c>
      <c r="B91" s="13">
        <f t="shared" si="5"/>
        <v>347.91489627147644</v>
      </c>
      <c r="C91" s="61">
        <v>2.3704284593997291E-3</v>
      </c>
      <c r="D91" s="13">
        <f t="shared" si="6"/>
        <v>876.32699436800453</v>
      </c>
      <c r="E91" s="64">
        <v>5.9706280744278887E-3</v>
      </c>
      <c r="F91" s="88">
        <f t="shared" si="7"/>
        <v>1224.241890639481</v>
      </c>
    </row>
    <row r="92" spans="1:6">
      <c r="A92" s="20">
        <v>58</v>
      </c>
      <c r="B92" s="13">
        <f t="shared" si="5"/>
        <v>321.75588151422261</v>
      </c>
      <c r="C92" s="61">
        <v>2.1922007556854639E-3</v>
      </c>
      <c r="D92" s="13">
        <f t="shared" si="6"/>
        <v>863.24748698937753</v>
      </c>
      <c r="E92" s="64">
        <v>5.8815142225707561E-3</v>
      </c>
      <c r="F92" s="88">
        <f t="shared" si="7"/>
        <v>1185.0033685036001</v>
      </c>
    </row>
    <row r="93" spans="1:6">
      <c r="A93" s="20">
        <v>59</v>
      </c>
      <c r="B93" s="13">
        <f t="shared" si="5"/>
        <v>436.85554644613961</v>
      </c>
      <c r="C93" s="61">
        <v>2.9764026520282313E-3</v>
      </c>
      <c r="D93" s="13">
        <f t="shared" si="6"/>
        <v>868.47928994082838</v>
      </c>
      <c r="E93" s="64">
        <v>5.9171597633136093E-3</v>
      </c>
      <c r="F93" s="88">
        <f t="shared" si="7"/>
        <v>1305.3348363869679</v>
      </c>
    </row>
    <row r="94" spans="1:6">
      <c r="A94" s="20">
        <v>60</v>
      </c>
      <c r="B94" s="13">
        <f t="shared" si="5"/>
        <v>395.00112283453342</v>
      </c>
      <c r="C94" s="61">
        <v>2.6912383260854068E-3</v>
      </c>
      <c r="D94" s="13">
        <f t="shared" si="6"/>
        <v>863.24748698937753</v>
      </c>
      <c r="E94" s="64">
        <v>5.8815142225707561E-3</v>
      </c>
      <c r="F94" s="88">
        <f t="shared" si="7"/>
        <v>1258.248609823911</v>
      </c>
    </row>
    <row r="95" spans="1:6">
      <c r="A95" s="20">
        <v>61</v>
      </c>
      <c r="B95" s="13">
        <f t="shared" si="5"/>
        <v>397.61702431025878</v>
      </c>
      <c r="C95" s="61">
        <v>2.7090610964568334E-3</v>
      </c>
      <c r="D95" s="13">
        <f t="shared" si="6"/>
        <v>868.47928994082838</v>
      </c>
      <c r="E95" s="64">
        <v>5.9171597633136093E-3</v>
      </c>
      <c r="F95" s="88">
        <f t="shared" si="7"/>
        <v>1266.0963142510873</v>
      </c>
    </row>
    <row r="96" spans="1:6">
      <c r="A96" s="20">
        <v>62</v>
      </c>
      <c r="B96" s="13">
        <f t="shared" si="5"/>
        <v>436.85554644613961</v>
      </c>
      <c r="C96" s="61">
        <v>2.9764026520282313E-3</v>
      </c>
      <c r="D96" s="13">
        <f t="shared" si="6"/>
        <v>782.15454124189068</v>
      </c>
      <c r="E96" s="64">
        <v>5.3290083410565342E-3</v>
      </c>
      <c r="F96" s="88">
        <f t="shared" si="7"/>
        <v>1219.0100876880304</v>
      </c>
    </row>
    <row r="97" spans="1:6">
      <c r="A97" s="20">
        <v>63</v>
      </c>
      <c r="B97" s="13">
        <f t="shared" si="5"/>
        <v>402.84882726170952</v>
      </c>
      <c r="C97" s="61">
        <v>2.7447066371996862E-3</v>
      </c>
      <c r="D97" s="13">
        <f t="shared" si="6"/>
        <v>790.00224566906684</v>
      </c>
      <c r="E97" s="64">
        <v>5.3824766521708136E-3</v>
      </c>
      <c r="F97" s="88">
        <f t="shared" si="7"/>
        <v>1192.8510729307764</v>
      </c>
    </row>
    <row r="98" spans="1:6">
      <c r="A98" s="20">
        <v>64</v>
      </c>
      <c r="B98" s="13">
        <f t="shared" si="5"/>
        <v>350.53079774720186</v>
      </c>
      <c r="C98" s="61">
        <v>2.3882512297711558E-3</v>
      </c>
      <c r="D98" s="13">
        <f t="shared" si="6"/>
        <v>750.76372353318607</v>
      </c>
      <c r="E98" s="64">
        <v>5.1151350965994158E-3</v>
      </c>
      <c r="F98" s="88">
        <f t="shared" si="7"/>
        <v>1101.2945212803879</v>
      </c>
    </row>
    <row r="99" spans="1:6">
      <c r="A99" s="20">
        <v>65</v>
      </c>
      <c r="B99" s="13">
        <f t="shared" ref="B99:B149" si="8">+C99*$F$151</f>
        <v>345.29899479575107</v>
      </c>
      <c r="C99" s="61">
        <v>2.3526056890283025E-3</v>
      </c>
      <c r="D99" s="13">
        <f t="shared" ref="D99:D149" si="9">+E99*$F$151</f>
        <v>703.67749697012903</v>
      </c>
      <c r="E99" s="64">
        <v>4.7943252299137377E-3</v>
      </c>
      <c r="F99" s="88">
        <f t="shared" ref="F99:F149" si="10">SUM(B99+D99)</f>
        <v>1048.9764917658802</v>
      </c>
    </row>
    <row r="100" spans="1:6">
      <c r="A100" s="20">
        <v>66</v>
      </c>
      <c r="B100" s="13">
        <f t="shared" si="8"/>
        <v>290.36506380551793</v>
      </c>
      <c r="C100" s="61">
        <v>1.9783275112283455E-3</v>
      </c>
      <c r="D100" s="13">
        <f t="shared" si="9"/>
        <v>625.20045269836749</v>
      </c>
      <c r="E100" s="64">
        <v>4.259642118770942E-3</v>
      </c>
      <c r="F100" s="88">
        <f t="shared" si="10"/>
        <v>915.56551650388542</v>
      </c>
    </row>
    <row r="101" spans="1:6">
      <c r="A101" s="20">
        <v>67</v>
      </c>
      <c r="B101" s="13">
        <f t="shared" si="8"/>
        <v>340.06719184430023</v>
      </c>
      <c r="C101" s="61">
        <v>2.3169601482854493E-3</v>
      </c>
      <c r="D101" s="13">
        <f t="shared" si="9"/>
        <v>565.03471875668356</v>
      </c>
      <c r="E101" s="64">
        <v>3.8497184002281313E-3</v>
      </c>
      <c r="F101" s="88">
        <f t="shared" si="10"/>
        <v>905.10191060098373</v>
      </c>
    </row>
    <row r="102" spans="1:6">
      <c r="A102" s="20">
        <v>68</v>
      </c>
      <c r="B102" s="13">
        <f t="shared" si="8"/>
        <v>332.21948741712413</v>
      </c>
      <c r="C102" s="61">
        <v>2.2634918371711699E-3</v>
      </c>
      <c r="D102" s="13">
        <f t="shared" si="9"/>
        <v>557.18701432950741</v>
      </c>
      <c r="E102" s="64">
        <v>3.7962500891138519E-3</v>
      </c>
      <c r="F102" s="88">
        <f t="shared" si="10"/>
        <v>889.40650174663153</v>
      </c>
    </row>
    <row r="103" spans="1:6">
      <c r="A103" s="20">
        <v>69</v>
      </c>
      <c r="B103" s="13">
        <f t="shared" si="8"/>
        <v>290.36506380551793</v>
      </c>
      <c r="C103" s="61">
        <v>1.9783275112283455E-3</v>
      </c>
      <c r="D103" s="13">
        <f t="shared" si="9"/>
        <v>609.50504384401506</v>
      </c>
      <c r="E103" s="64">
        <v>4.1527054965423823E-3</v>
      </c>
      <c r="F103" s="88">
        <f t="shared" si="10"/>
        <v>899.870107649533</v>
      </c>
    </row>
    <row r="104" spans="1:6">
      <c r="A104" s="20">
        <v>70</v>
      </c>
      <c r="B104" s="13">
        <f t="shared" si="8"/>
        <v>326.98768446567334</v>
      </c>
      <c r="C104" s="61">
        <v>2.2278462964283167E-3</v>
      </c>
      <c r="D104" s="13">
        <f t="shared" si="9"/>
        <v>538.87570399942967</v>
      </c>
      <c r="E104" s="64">
        <v>3.671490696513866E-3</v>
      </c>
      <c r="F104" s="88">
        <f t="shared" si="10"/>
        <v>865.86338846510307</v>
      </c>
    </row>
    <row r="105" spans="1:6">
      <c r="A105" s="20">
        <v>71</v>
      </c>
      <c r="B105" s="13">
        <f t="shared" si="8"/>
        <v>245.89473871818635</v>
      </c>
      <c r="C105" s="61">
        <v>1.6753404149140942E-3</v>
      </c>
      <c r="D105" s="13">
        <f t="shared" si="9"/>
        <v>442.0873493975904</v>
      </c>
      <c r="E105" s="64">
        <v>3.0120481927710845E-3</v>
      </c>
      <c r="F105" s="88">
        <f t="shared" si="10"/>
        <v>687.98208811577672</v>
      </c>
    </row>
    <row r="106" spans="1:6">
      <c r="A106" s="20">
        <v>72</v>
      </c>
      <c r="B106" s="13">
        <f t="shared" si="8"/>
        <v>295.59686675696867</v>
      </c>
      <c r="C106" s="61">
        <v>2.0139730519711982E-3</v>
      </c>
      <c r="D106" s="13">
        <f t="shared" si="9"/>
        <v>473.47816710629502</v>
      </c>
      <c r="E106" s="64">
        <v>3.2259214372282029E-3</v>
      </c>
      <c r="F106" s="88">
        <f t="shared" si="10"/>
        <v>769.07503386326368</v>
      </c>
    </row>
    <row r="107" spans="1:6">
      <c r="A107" s="20">
        <v>73</v>
      </c>
      <c r="B107" s="13">
        <f t="shared" si="8"/>
        <v>277.28555642689099</v>
      </c>
      <c r="C107" s="61">
        <v>1.8892136593712126E-3</v>
      </c>
      <c r="D107" s="13">
        <f t="shared" si="9"/>
        <v>418.54423611606188</v>
      </c>
      <c r="E107" s="64">
        <v>2.8516432594282454E-3</v>
      </c>
      <c r="F107" s="88">
        <f t="shared" si="10"/>
        <v>695.82979254295287</v>
      </c>
    </row>
    <row r="108" spans="1:6">
      <c r="A108" s="20">
        <v>74</v>
      </c>
      <c r="B108" s="13">
        <f t="shared" si="8"/>
        <v>256.35834462108789</v>
      </c>
      <c r="C108" s="61">
        <v>1.7466314963998004E-3</v>
      </c>
      <c r="D108" s="13">
        <f t="shared" si="9"/>
        <v>353.14669922292723</v>
      </c>
      <c r="E108" s="64">
        <v>2.4060740001425824E-3</v>
      </c>
      <c r="F108" s="88">
        <f t="shared" si="10"/>
        <v>609.50504384401506</v>
      </c>
    </row>
    <row r="109" spans="1:6">
      <c r="A109" s="20">
        <v>75</v>
      </c>
      <c r="B109" s="13">
        <f t="shared" si="8"/>
        <v>266.82195052398947</v>
      </c>
      <c r="C109" s="61">
        <v>1.8179225778855066E-3</v>
      </c>
      <c r="D109" s="13">
        <f t="shared" si="9"/>
        <v>405.46472873743494</v>
      </c>
      <c r="E109" s="64">
        <v>2.7625294075711128E-3</v>
      </c>
      <c r="F109" s="88">
        <f t="shared" si="10"/>
        <v>672.28667926142441</v>
      </c>
    </row>
    <row r="110" spans="1:6">
      <c r="A110" s="20">
        <v>76</v>
      </c>
      <c r="B110" s="13">
        <f t="shared" si="8"/>
        <v>224.96752691238325</v>
      </c>
      <c r="C110" s="61">
        <v>1.5327582519426819E-3</v>
      </c>
      <c r="D110" s="13">
        <f t="shared" si="9"/>
        <v>360.99440365010338</v>
      </c>
      <c r="E110" s="64">
        <v>2.4595423112568618E-3</v>
      </c>
      <c r="F110" s="88">
        <f t="shared" si="10"/>
        <v>585.9619305624866</v>
      </c>
    </row>
    <row r="111" spans="1:6">
      <c r="A111" s="20">
        <v>77</v>
      </c>
      <c r="B111" s="13">
        <f t="shared" si="8"/>
        <v>214.50392100948173</v>
      </c>
      <c r="C111" s="61">
        <v>1.4614671704569759E-3</v>
      </c>
      <c r="D111" s="13">
        <f t="shared" si="9"/>
        <v>321.75588151422261</v>
      </c>
      <c r="E111" s="64">
        <v>2.1922007556854639E-3</v>
      </c>
      <c r="F111" s="88">
        <f t="shared" si="10"/>
        <v>536.25980252370437</v>
      </c>
    </row>
    <row r="112" spans="1:6">
      <c r="A112" s="20">
        <v>78</v>
      </c>
      <c r="B112" s="13">
        <f t="shared" si="8"/>
        <v>188.34490625222784</v>
      </c>
      <c r="C112" s="61">
        <v>1.2832394667427105E-3</v>
      </c>
      <c r="D112" s="13">
        <f t="shared" si="9"/>
        <v>366.22620660155417</v>
      </c>
      <c r="E112" s="64">
        <v>2.495187851999715E-3</v>
      </c>
      <c r="F112" s="88">
        <f t="shared" si="10"/>
        <v>554.57111285378198</v>
      </c>
    </row>
    <row r="113" spans="1:6">
      <c r="A113" s="20">
        <v>79</v>
      </c>
      <c r="B113" s="13">
        <f t="shared" si="8"/>
        <v>175.26539887360093</v>
      </c>
      <c r="C113" s="61">
        <v>1.1941256148855779E-3</v>
      </c>
      <c r="D113" s="13">
        <f t="shared" si="9"/>
        <v>347.91489627147644</v>
      </c>
      <c r="E113" s="64">
        <v>2.3704284593997291E-3</v>
      </c>
      <c r="F113" s="88">
        <f t="shared" si="10"/>
        <v>523.18029514507737</v>
      </c>
    </row>
    <row r="114" spans="1:6">
      <c r="A114" s="20">
        <v>80</v>
      </c>
      <c r="B114" s="13">
        <f t="shared" si="8"/>
        <v>170.03359592215011</v>
      </c>
      <c r="C114" s="61">
        <v>1.1584800741427247E-3</v>
      </c>
      <c r="D114" s="13">
        <f t="shared" si="9"/>
        <v>245.89473871818635</v>
      </c>
      <c r="E114" s="64">
        <v>1.6753404149140942E-3</v>
      </c>
      <c r="F114" s="88">
        <f t="shared" si="10"/>
        <v>415.92833464033646</v>
      </c>
    </row>
    <row r="115" spans="1:6">
      <c r="A115" s="20">
        <v>81</v>
      </c>
      <c r="B115" s="13">
        <f t="shared" si="8"/>
        <v>188.34490625222784</v>
      </c>
      <c r="C115" s="61">
        <v>1.2832394667427105E-3</v>
      </c>
      <c r="D115" s="13">
        <f t="shared" si="9"/>
        <v>243.27883724246098</v>
      </c>
      <c r="E115" s="64">
        <v>1.6575176445426678E-3</v>
      </c>
      <c r="F115" s="88">
        <f t="shared" si="10"/>
        <v>431.62374349468882</v>
      </c>
    </row>
    <row r="116" spans="1:6">
      <c r="A116" s="20">
        <v>82</v>
      </c>
      <c r="B116" s="13">
        <f t="shared" si="8"/>
        <v>167.41769444642475</v>
      </c>
      <c r="C116" s="61">
        <v>1.1406573037712983E-3</v>
      </c>
      <c r="D116" s="13">
        <f t="shared" si="9"/>
        <v>196.192610679404</v>
      </c>
      <c r="E116" s="64">
        <v>1.3367077778569901E-3</v>
      </c>
      <c r="F116" s="88">
        <f t="shared" si="10"/>
        <v>363.61030512582875</v>
      </c>
    </row>
    <row r="117" spans="1:6">
      <c r="A117" s="20">
        <v>83</v>
      </c>
      <c r="B117" s="13">
        <f t="shared" si="8"/>
        <v>170.03359592215011</v>
      </c>
      <c r="C117" s="61">
        <v>1.1584800741427247E-3</v>
      </c>
      <c r="D117" s="13">
        <f t="shared" si="9"/>
        <v>211.88801953375634</v>
      </c>
      <c r="E117" s="64">
        <v>1.4436444000855493E-3</v>
      </c>
      <c r="F117" s="88">
        <f t="shared" si="10"/>
        <v>381.92161545590648</v>
      </c>
    </row>
    <row r="118" spans="1:6">
      <c r="A118" s="20">
        <v>84</v>
      </c>
      <c r="B118" s="13">
        <f t="shared" si="8"/>
        <v>75.861142796036219</v>
      </c>
      <c r="C118" s="61">
        <v>5.1686034077136952E-4</v>
      </c>
      <c r="D118" s="13">
        <f t="shared" si="9"/>
        <v>190.96080772795324</v>
      </c>
      <c r="E118" s="64">
        <v>1.3010622371141371E-3</v>
      </c>
      <c r="F118" s="88">
        <f t="shared" si="10"/>
        <v>266.82195052398947</v>
      </c>
    </row>
    <row r="119" spans="1:6">
      <c r="A119" s="20">
        <v>85</v>
      </c>
      <c r="B119" s="13">
        <f t="shared" si="8"/>
        <v>86.324748698937768</v>
      </c>
      <c r="C119" s="61">
        <v>5.8815142225707563E-4</v>
      </c>
      <c r="D119" s="13">
        <f t="shared" si="9"/>
        <v>185.72900477650245</v>
      </c>
      <c r="E119" s="64">
        <v>1.2654166963712839E-3</v>
      </c>
      <c r="F119" s="88">
        <f t="shared" si="10"/>
        <v>272.0537534754402</v>
      </c>
    </row>
    <row r="120" spans="1:6">
      <c r="A120" s="20">
        <v>86</v>
      </c>
      <c r="B120" s="13">
        <f t="shared" si="8"/>
        <v>91.556551650388542</v>
      </c>
      <c r="C120" s="61">
        <v>6.2379696299992874E-4</v>
      </c>
      <c r="D120" s="13">
        <f t="shared" si="9"/>
        <v>164.80179297069935</v>
      </c>
      <c r="E120" s="64">
        <v>1.1228345333998717E-3</v>
      </c>
      <c r="F120" s="88">
        <f t="shared" si="10"/>
        <v>256.35834462108789</v>
      </c>
    </row>
    <row r="121" spans="1:6">
      <c r="A121" s="20">
        <v>87</v>
      </c>
      <c r="B121" s="13">
        <f t="shared" si="8"/>
        <v>62.781635417409284</v>
      </c>
      <c r="C121" s="61">
        <v>4.2774648891423685E-4</v>
      </c>
      <c r="D121" s="13">
        <f t="shared" si="9"/>
        <v>109.86786198046624</v>
      </c>
      <c r="E121" s="64">
        <v>7.4855635559991447E-4</v>
      </c>
      <c r="F121" s="88">
        <f t="shared" si="10"/>
        <v>172.64949739787554</v>
      </c>
    </row>
    <row r="122" spans="1:6">
      <c r="A122" s="20">
        <v>88</v>
      </c>
      <c r="B122" s="13">
        <f t="shared" si="8"/>
        <v>54.933930990233122</v>
      </c>
      <c r="C122" s="61">
        <v>3.7427817779995724E-4</v>
      </c>
      <c r="D122" s="13">
        <f t="shared" si="9"/>
        <v>122.94736935909317</v>
      </c>
      <c r="E122" s="64">
        <v>8.3767020745704709E-4</v>
      </c>
      <c r="F122" s="88">
        <f t="shared" si="10"/>
        <v>177.8813003493263</v>
      </c>
    </row>
    <row r="123" spans="1:6">
      <c r="A123" s="20">
        <v>89</v>
      </c>
      <c r="B123" s="13">
        <f t="shared" si="8"/>
        <v>49.702128038782348</v>
      </c>
      <c r="C123" s="61">
        <v>3.3863263705710418E-4</v>
      </c>
      <c r="D123" s="13">
        <f t="shared" si="9"/>
        <v>107.25196050474086</v>
      </c>
      <c r="E123" s="64">
        <v>7.3073358522848797E-4</v>
      </c>
      <c r="F123" s="88">
        <f t="shared" si="10"/>
        <v>156.9540885435232</v>
      </c>
    </row>
    <row r="124" spans="1:6">
      <c r="A124" s="20">
        <v>90</v>
      </c>
      <c r="B124" s="13">
        <f t="shared" si="8"/>
        <v>28.774916232979251</v>
      </c>
      <c r="C124" s="61">
        <v>1.9605047408569187E-4</v>
      </c>
      <c r="D124" s="13">
        <f t="shared" si="9"/>
        <v>86.324748698937768</v>
      </c>
      <c r="E124" s="64">
        <v>5.8815142225707563E-4</v>
      </c>
      <c r="F124" s="88">
        <f t="shared" si="10"/>
        <v>115.09966493191702</v>
      </c>
    </row>
    <row r="125" spans="1:6">
      <c r="A125" s="20">
        <v>91</v>
      </c>
      <c r="B125" s="13">
        <f t="shared" si="8"/>
        <v>34.006719184430025</v>
      </c>
      <c r="C125" s="61">
        <v>2.3169601482854495E-4</v>
      </c>
      <c r="D125" s="13">
        <f t="shared" si="9"/>
        <v>70.629339844585445</v>
      </c>
      <c r="E125" s="64">
        <v>4.8121480002851641E-4</v>
      </c>
      <c r="F125" s="88">
        <f t="shared" si="10"/>
        <v>104.63605902901547</v>
      </c>
    </row>
    <row r="126" spans="1:6">
      <c r="A126" s="20">
        <v>92</v>
      </c>
      <c r="B126" s="13">
        <f t="shared" si="8"/>
        <v>36.62262066015542</v>
      </c>
      <c r="C126" s="61">
        <v>2.4951878519997151E-4</v>
      </c>
      <c r="D126" s="13">
        <f t="shared" si="9"/>
        <v>54.933930990233122</v>
      </c>
      <c r="E126" s="64">
        <v>3.7427817779995724E-4</v>
      </c>
      <c r="F126" s="88">
        <f t="shared" si="10"/>
        <v>91.556551650388542</v>
      </c>
    </row>
    <row r="127" spans="1:6">
      <c r="A127" s="20">
        <v>93</v>
      </c>
      <c r="B127" s="13">
        <f t="shared" si="8"/>
        <v>31.390817708704642</v>
      </c>
      <c r="C127" s="61">
        <v>2.1387324445711842E-4</v>
      </c>
      <c r="D127" s="13">
        <f t="shared" si="9"/>
        <v>44.470325087331574</v>
      </c>
      <c r="E127" s="64">
        <v>3.0298709631425107E-4</v>
      </c>
      <c r="F127" s="88">
        <f t="shared" si="10"/>
        <v>75.861142796036219</v>
      </c>
    </row>
    <row r="128" spans="1:6">
      <c r="A128" s="20">
        <v>94</v>
      </c>
      <c r="B128" s="13">
        <f t="shared" si="8"/>
        <v>10.463605902901547</v>
      </c>
      <c r="C128" s="61">
        <v>7.1291081485706141E-5</v>
      </c>
      <c r="D128" s="13">
        <f t="shared" si="9"/>
        <v>20.927211805803093</v>
      </c>
      <c r="E128" s="64">
        <v>1.4258216297141228E-4</v>
      </c>
      <c r="F128" s="88">
        <f t="shared" si="10"/>
        <v>31.390817708704638</v>
      </c>
    </row>
    <row r="129" spans="1:6">
      <c r="A129" s="20">
        <v>95</v>
      </c>
      <c r="B129" s="13">
        <f t="shared" si="8"/>
        <v>10.463605902901547</v>
      </c>
      <c r="C129" s="61">
        <v>7.1291081485706141E-5</v>
      </c>
      <c r="D129" s="13">
        <f t="shared" si="9"/>
        <v>26.159014757253868</v>
      </c>
      <c r="E129" s="64">
        <v>1.7822770371426534E-4</v>
      </c>
      <c r="F129" s="88">
        <f t="shared" si="10"/>
        <v>36.622620660155413</v>
      </c>
    </row>
    <row r="130" spans="1:6">
      <c r="A130" s="20">
        <v>96</v>
      </c>
      <c r="B130" s="13">
        <f t="shared" si="8"/>
        <v>2.6159014757253867</v>
      </c>
      <c r="C130" s="61">
        <v>1.7822770371426535E-5</v>
      </c>
      <c r="D130" s="13">
        <f t="shared" si="9"/>
        <v>5.2318029514507733</v>
      </c>
      <c r="E130" s="64">
        <v>3.5645540742853071E-5</v>
      </c>
      <c r="F130" s="88">
        <f t="shared" si="10"/>
        <v>7.8477044271761596</v>
      </c>
    </row>
    <row r="131" spans="1:6">
      <c r="A131" s="20">
        <v>97</v>
      </c>
      <c r="B131" s="13">
        <f t="shared" si="8"/>
        <v>2.6159014757253867</v>
      </c>
      <c r="C131" s="61">
        <v>1.7822770371426535E-5</v>
      </c>
      <c r="D131" s="13">
        <f t="shared" si="9"/>
        <v>20.927211805803093</v>
      </c>
      <c r="E131" s="64">
        <v>1.4258216297141228E-4</v>
      </c>
      <c r="F131" s="88">
        <f t="shared" si="10"/>
        <v>23.54311328152848</v>
      </c>
    </row>
    <row r="132" spans="1:6">
      <c r="A132" s="86">
        <v>98</v>
      </c>
      <c r="B132" s="13">
        <f t="shared" si="8"/>
        <v>5.2318029514507733</v>
      </c>
      <c r="C132" s="61">
        <v>3.5645540742853071E-5</v>
      </c>
      <c r="D132" s="13">
        <f t="shared" si="9"/>
        <v>10.463605902901547</v>
      </c>
      <c r="E132" s="64">
        <v>7.1291081485706141E-5</v>
      </c>
      <c r="F132" s="88">
        <f t="shared" si="10"/>
        <v>15.695408854352319</v>
      </c>
    </row>
    <row r="133" spans="1:6">
      <c r="A133" s="87">
        <v>99</v>
      </c>
      <c r="B133" s="13">
        <f t="shared" si="8"/>
        <v>0</v>
      </c>
      <c r="C133" s="61">
        <v>0</v>
      </c>
      <c r="D133" s="13">
        <f t="shared" si="9"/>
        <v>0</v>
      </c>
      <c r="E133" s="64">
        <v>0</v>
      </c>
      <c r="F133" s="88">
        <f t="shared" si="10"/>
        <v>0</v>
      </c>
    </row>
    <row r="134" spans="1:6">
      <c r="A134" s="87">
        <v>100</v>
      </c>
      <c r="B134" s="13">
        <f t="shared" si="8"/>
        <v>0</v>
      </c>
      <c r="C134" s="61">
        <v>0</v>
      </c>
      <c r="D134" s="13">
        <f t="shared" si="9"/>
        <v>0</v>
      </c>
      <c r="E134" s="64">
        <v>0</v>
      </c>
      <c r="F134" s="88">
        <f t="shared" si="10"/>
        <v>0</v>
      </c>
    </row>
    <row r="135" spans="1:6">
      <c r="A135" s="87">
        <v>101</v>
      </c>
      <c r="B135" s="13">
        <f t="shared" si="8"/>
        <v>0</v>
      </c>
      <c r="C135" s="61">
        <v>0</v>
      </c>
      <c r="D135" s="13">
        <f t="shared" si="9"/>
        <v>0</v>
      </c>
      <c r="E135" s="64">
        <v>0</v>
      </c>
      <c r="F135" s="88">
        <f t="shared" si="10"/>
        <v>0</v>
      </c>
    </row>
    <row r="136" spans="1:6">
      <c r="A136" s="87">
        <v>102</v>
      </c>
      <c r="B136" s="13">
        <f t="shared" si="8"/>
        <v>0</v>
      </c>
      <c r="C136" s="61">
        <v>0</v>
      </c>
      <c r="D136" s="13">
        <f t="shared" si="9"/>
        <v>0</v>
      </c>
      <c r="E136" s="64">
        <v>0</v>
      </c>
      <c r="F136" s="88">
        <f t="shared" si="10"/>
        <v>0</v>
      </c>
    </row>
    <row r="137" spans="1:6">
      <c r="A137" s="87">
        <v>103</v>
      </c>
      <c r="B137" s="13">
        <f t="shared" si="8"/>
        <v>0</v>
      </c>
      <c r="C137" s="61">
        <v>0</v>
      </c>
      <c r="D137" s="13">
        <f t="shared" si="9"/>
        <v>0</v>
      </c>
      <c r="E137" s="64">
        <v>0</v>
      </c>
      <c r="F137" s="88">
        <f t="shared" si="10"/>
        <v>0</v>
      </c>
    </row>
    <row r="138" spans="1:6">
      <c r="A138" s="87">
        <v>104</v>
      </c>
      <c r="B138" s="13">
        <f t="shared" si="8"/>
        <v>0</v>
      </c>
      <c r="C138" s="61">
        <v>0</v>
      </c>
      <c r="D138" s="13">
        <f t="shared" si="9"/>
        <v>0</v>
      </c>
      <c r="E138" s="64">
        <v>0</v>
      </c>
      <c r="F138" s="88">
        <f t="shared" si="10"/>
        <v>0</v>
      </c>
    </row>
    <row r="139" spans="1:6">
      <c r="A139" s="87">
        <v>105</v>
      </c>
      <c r="B139" s="13">
        <f t="shared" si="8"/>
        <v>0</v>
      </c>
      <c r="C139" s="61">
        <v>0</v>
      </c>
      <c r="D139" s="13">
        <f t="shared" si="9"/>
        <v>0</v>
      </c>
      <c r="E139" s="64">
        <v>0</v>
      </c>
      <c r="F139" s="88">
        <f t="shared" si="10"/>
        <v>0</v>
      </c>
    </row>
    <row r="140" spans="1:6">
      <c r="A140" s="87">
        <v>106</v>
      </c>
      <c r="B140" s="13">
        <f t="shared" si="8"/>
        <v>0</v>
      </c>
      <c r="C140" s="61">
        <v>0</v>
      </c>
      <c r="D140" s="13">
        <f t="shared" si="9"/>
        <v>0</v>
      </c>
      <c r="E140" s="64">
        <v>0</v>
      </c>
      <c r="F140" s="88">
        <f t="shared" si="10"/>
        <v>0</v>
      </c>
    </row>
    <row r="141" spans="1:6">
      <c r="A141" s="87">
        <v>107</v>
      </c>
      <c r="B141" s="13">
        <f t="shared" si="8"/>
        <v>0</v>
      </c>
      <c r="C141" s="61">
        <v>0</v>
      </c>
      <c r="D141" s="13">
        <f t="shared" si="9"/>
        <v>0</v>
      </c>
      <c r="E141" s="64">
        <v>0</v>
      </c>
      <c r="F141" s="88">
        <f t="shared" si="10"/>
        <v>0</v>
      </c>
    </row>
    <row r="142" spans="1:6">
      <c r="A142" s="87">
        <v>108</v>
      </c>
      <c r="B142" s="13">
        <f t="shared" si="8"/>
        <v>0</v>
      </c>
      <c r="C142" s="61">
        <v>0</v>
      </c>
      <c r="D142" s="13">
        <f t="shared" si="9"/>
        <v>0</v>
      </c>
      <c r="E142" s="64">
        <v>0</v>
      </c>
      <c r="F142" s="88">
        <f t="shared" si="10"/>
        <v>0</v>
      </c>
    </row>
    <row r="143" spans="1:6">
      <c r="A143" s="87">
        <v>109</v>
      </c>
      <c r="B143" s="13">
        <f t="shared" si="8"/>
        <v>0</v>
      </c>
      <c r="C143" s="61">
        <v>0</v>
      </c>
      <c r="D143" s="13">
        <f t="shared" si="9"/>
        <v>0</v>
      </c>
      <c r="E143" s="64">
        <v>0</v>
      </c>
      <c r="F143" s="88">
        <f t="shared" si="10"/>
        <v>0</v>
      </c>
    </row>
    <row r="144" spans="1:6">
      <c r="A144" s="87">
        <v>110</v>
      </c>
      <c r="B144" s="13">
        <f t="shared" si="8"/>
        <v>0</v>
      </c>
      <c r="C144" s="61">
        <v>0</v>
      </c>
      <c r="D144" s="13">
        <f t="shared" si="9"/>
        <v>0</v>
      </c>
      <c r="E144" s="64">
        <v>0</v>
      </c>
      <c r="F144" s="88">
        <f t="shared" si="10"/>
        <v>0</v>
      </c>
    </row>
    <row r="145" spans="1:7">
      <c r="A145" s="87">
        <v>111</v>
      </c>
      <c r="B145" s="13">
        <f t="shared" si="8"/>
        <v>0</v>
      </c>
      <c r="C145" s="61">
        <v>0</v>
      </c>
      <c r="D145" s="13">
        <f t="shared" si="9"/>
        <v>0</v>
      </c>
      <c r="E145" s="64">
        <v>0</v>
      </c>
      <c r="F145" s="88">
        <f t="shared" si="10"/>
        <v>0</v>
      </c>
    </row>
    <row r="146" spans="1:7">
      <c r="A146" s="87">
        <v>112</v>
      </c>
      <c r="B146" s="13">
        <f t="shared" si="8"/>
        <v>0</v>
      </c>
      <c r="C146" s="61">
        <v>0</v>
      </c>
      <c r="D146" s="13">
        <f t="shared" si="9"/>
        <v>0</v>
      </c>
      <c r="E146" s="64">
        <v>0</v>
      </c>
      <c r="F146" s="88">
        <f t="shared" si="10"/>
        <v>0</v>
      </c>
    </row>
    <row r="147" spans="1:7">
      <c r="A147" s="87">
        <v>113</v>
      </c>
      <c r="B147" s="13">
        <f t="shared" si="8"/>
        <v>0</v>
      </c>
      <c r="C147" s="61">
        <v>0</v>
      </c>
      <c r="D147" s="13">
        <f t="shared" si="9"/>
        <v>0</v>
      </c>
      <c r="E147" s="64">
        <v>0</v>
      </c>
      <c r="F147" s="88">
        <f t="shared" si="10"/>
        <v>0</v>
      </c>
    </row>
    <row r="148" spans="1:7">
      <c r="A148" s="87">
        <v>114</v>
      </c>
      <c r="B148" s="13">
        <f t="shared" si="8"/>
        <v>0</v>
      </c>
      <c r="C148" s="61">
        <v>0</v>
      </c>
      <c r="D148" s="13">
        <f t="shared" si="9"/>
        <v>0</v>
      </c>
      <c r="E148" s="64">
        <v>0</v>
      </c>
      <c r="F148" s="88">
        <f t="shared" si="10"/>
        <v>0</v>
      </c>
    </row>
    <row r="149" spans="1:7">
      <c r="A149" s="87">
        <v>115</v>
      </c>
      <c r="B149" s="13">
        <f t="shared" si="8"/>
        <v>0</v>
      </c>
      <c r="C149" s="61">
        <v>0</v>
      </c>
      <c r="D149" s="13">
        <f t="shared" si="9"/>
        <v>0</v>
      </c>
      <c r="E149" s="64">
        <v>0</v>
      </c>
      <c r="F149" s="88">
        <f t="shared" si="10"/>
        <v>0</v>
      </c>
    </row>
    <row r="150" spans="1:7">
      <c r="A150" s="16"/>
      <c r="B150" s="13" t="s">
        <v>26</v>
      </c>
      <c r="C150" s="14"/>
      <c r="D150" s="13" t="s">
        <v>26</v>
      </c>
      <c r="E150" s="14"/>
      <c r="F150" s="15"/>
    </row>
    <row r="151" spans="1:7" ht="13.5" thickBot="1">
      <c r="A151" s="17" t="s">
        <v>3</v>
      </c>
      <c r="B151" s="58">
        <f>SUM(B34:B150)</f>
        <v>50387.494225422393</v>
      </c>
      <c r="C151" s="62">
        <v>0.34330220289441793</v>
      </c>
      <c r="D151" s="58">
        <f>SUM(D34:D150)</f>
        <v>96385.505774577599</v>
      </c>
      <c r="E151" s="63">
        <v>0.65669779710558207</v>
      </c>
      <c r="F151" s="93">
        <v>146773</v>
      </c>
    </row>
    <row r="152" spans="1:7">
      <c r="A152" s="22" t="s">
        <v>26</v>
      </c>
      <c r="B152" s="22" t="s">
        <v>26</v>
      </c>
      <c r="C152" s="22" t="s">
        <v>26</v>
      </c>
      <c r="D152" s="22" t="s">
        <v>26</v>
      </c>
      <c r="E152" s="22" t="s">
        <v>26</v>
      </c>
      <c r="F152" s="22" t="s">
        <v>26</v>
      </c>
    </row>
    <row r="153" spans="1:7">
      <c r="B153" s="22">
        <f>SUM(B34:B149)</f>
        <v>50387.494225422393</v>
      </c>
      <c r="C153" s="22">
        <f>SUM(C34:C149)</f>
        <v>0.34330220289441765</v>
      </c>
      <c r="D153" s="22">
        <f>SUM(D34:D149)</f>
        <v>96385.505774577599</v>
      </c>
      <c r="E153" s="22">
        <f>SUM(E34:E149)</f>
        <v>0.65669779710558263</v>
      </c>
      <c r="F153" s="60">
        <f>SUM(F34:F149)</f>
        <v>146772.99999999997</v>
      </c>
    </row>
    <row r="154" spans="1:7">
      <c r="D154" s="22">
        <f>SUM(B151+D151)</f>
        <v>146773</v>
      </c>
      <c r="E154" t="s">
        <v>26</v>
      </c>
    </row>
    <row r="155" spans="1:7">
      <c r="D155" s="61">
        <f>SUM(C151+E151)</f>
        <v>1</v>
      </c>
      <c r="E155" t="s">
        <v>26</v>
      </c>
      <c r="F155" s="60">
        <f>SUM(B153+D153)</f>
        <v>146773</v>
      </c>
    </row>
    <row r="156" spans="1:7">
      <c r="E156" t="s">
        <v>26</v>
      </c>
      <c r="F156" t="s">
        <v>26</v>
      </c>
    </row>
    <row r="157" spans="1:7">
      <c r="B157">
        <v>64132</v>
      </c>
      <c r="C157">
        <f>+B157*100/F157</f>
        <v>48.787018934524127</v>
      </c>
      <c r="D157">
        <v>67321</v>
      </c>
      <c r="E157">
        <f>+D157*100/F157</f>
        <v>51.212981065475873</v>
      </c>
      <c r="F157">
        <f>SUM(B157+D157)</f>
        <v>131453</v>
      </c>
      <c r="G157">
        <f>SUM(C157+E157)</f>
        <v>100</v>
      </c>
    </row>
    <row r="158" spans="1:7">
      <c r="E158" t="s">
        <v>26</v>
      </c>
    </row>
    <row r="159" spans="1:7">
      <c r="E159" t="s">
        <v>26</v>
      </c>
    </row>
    <row r="160" spans="1:7">
      <c r="E160" t="s">
        <v>26</v>
      </c>
    </row>
    <row r="161" spans="5:5">
      <c r="E161" t="s">
        <v>26</v>
      </c>
    </row>
    <row r="162" spans="5:5">
      <c r="E162" t="s">
        <v>26</v>
      </c>
    </row>
    <row r="163" spans="5:5">
      <c r="E163" t="s">
        <v>26</v>
      </c>
    </row>
    <row r="164" spans="5:5">
      <c r="E164" t="s">
        <v>26</v>
      </c>
    </row>
    <row r="165" spans="5:5">
      <c r="E165" t="s">
        <v>26</v>
      </c>
    </row>
    <row r="166" spans="5:5">
      <c r="E166" t="s">
        <v>26</v>
      </c>
    </row>
    <row r="167" spans="5:5">
      <c r="E167" t="s">
        <v>26</v>
      </c>
    </row>
    <row r="168" spans="5:5">
      <c r="E168" t="s">
        <v>26</v>
      </c>
    </row>
    <row r="169" spans="5:5">
      <c r="E169" t="s">
        <v>26</v>
      </c>
    </row>
    <row r="170" spans="5:5">
      <c r="E170" t="s">
        <v>26</v>
      </c>
    </row>
  </sheetData>
  <mergeCells count="4">
    <mergeCell ref="A1:F1"/>
    <mergeCell ref="A29:F29"/>
    <mergeCell ref="A2:F2"/>
    <mergeCell ref="A30:F30"/>
  </mergeCells>
  <phoneticPr fontId="0" type="noConversion"/>
  <printOptions horizontalCentered="1" verticalCentered="1"/>
  <pageMargins left="0.75" right="0.75" top="1" bottom="1" header="0" footer="0"/>
  <pageSetup scale="120" orientation="portrait" horizontalDpi="240" verticalDpi="14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57"/>
  <sheetViews>
    <sheetView workbookViewId="0">
      <selection activeCell="U22" sqref="U22"/>
    </sheetView>
  </sheetViews>
  <sheetFormatPr baseColWidth="10" defaultRowHeight="12.75"/>
  <sheetData>
    <row r="1" spans="1:10">
      <c r="A1" s="110" t="s">
        <v>89</v>
      </c>
      <c r="B1" s="110"/>
      <c r="C1" s="110"/>
      <c r="D1" s="110"/>
      <c r="E1" s="110"/>
      <c r="F1" s="110"/>
    </row>
    <row r="2" spans="1:10" ht="13.5" thickBot="1">
      <c r="A2" s="1" t="s">
        <v>61</v>
      </c>
      <c r="B2" s="1"/>
      <c r="C2" s="1"/>
      <c r="D2" s="1"/>
      <c r="E2" s="1"/>
      <c r="F2" s="1"/>
      <c r="H2" t="s">
        <v>26</v>
      </c>
    </row>
    <row r="3" spans="1:10" ht="13.5" thickBot="1">
      <c r="A3" s="2" t="s">
        <v>0</v>
      </c>
      <c r="B3" s="3" t="s">
        <v>1</v>
      </c>
      <c r="C3" s="4"/>
      <c r="D3" s="3" t="s">
        <v>2</v>
      </c>
      <c r="E3" s="4"/>
      <c r="F3" s="5" t="s">
        <v>3</v>
      </c>
    </row>
    <row r="4" spans="1:10" ht="13.5" thickBot="1">
      <c r="A4" s="6"/>
      <c r="B4" s="3" t="s">
        <v>4</v>
      </c>
      <c r="C4" s="4" t="s">
        <v>5</v>
      </c>
      <c r="D4" s="3" t="s">
        <v>4</v>
      </c>
      <c r="E4" s="7" t="s">
        <v>5</v>
      </c>
      <c r="F4" s="8"/>
      <c r="I4" t="s">
        <v>71</v>
      </c>
      <c r="J4" t="s">
        <v>72</v>
      </c>
    </row>
    <row r="5" spans="1:10">
      <c r="A5" s="9"/>
      <c r="B5" s="10"/>
      <c r="C5" s="11"/>
      <c r="D5" s="10"/>
      <c r="E5" s="11"/>
      <c r="F5" s="11"/>
      <c r="H5" s="16" t="s">
        <v>8</v>
      </c>
      <c r="I5" s="89">
        <f>-C8</f>
        <v>-8.5110967463908676</v>
      </c>
      <c r="J5" s="90">
        <f>+E8</f>
        <v>7.7784960137901331</v>
      </c>
    </row>
    <row r="6" spans="1:10">
      <c r="A6" s="12" t="s">
        <v>6</v>
      </c>
      <c r="B6" s="42">
        <f>+B34</f>
        <v>2515.8586511527687</v>
      </c>
      <c r="C6" s="14">
        <f>+B6*100/$F$27</f>
        <v>2.154708037060979</v>
      </c>
      <c r="D6" s="42">
        <f>+D34</f>
        <v>1962.3697478991596</v>
      </c>
      <c r="E6" s="14">
        <f>+D6*100/$F$27</f>
        <v>1.6806722689075633</v>
      </c>
      <c r="F6" s="45">
        <f>SUM(B6+D6)</f>
        <v>4478.2283990519281</v>
      </c>
      <c r="G6" s="22" t="s">
        <v>59</v>
      </c>
      <c r="H6" s="16" t="s">
        <v>9</v>
      </c>
      <c r="I6" s="89">
        <f t="shared" ref="I6:I22" si="0">-C9</f>
        <v>-4.8911872441284219</v>
      </c>
      <c r="J6" s="90">
        <f t="shared" ref="J6:J22" si="1">+E9</f>
        <v>4.309416074121958</v>
      </c>
    </row>
    <row r="7" spans="1:10">
      <c r="A7" s="16" t="s">
        <v>7</v>
      </c>
      <c r="B7" s="42">
        <f>SUM(B35:B38)</f>
        <v>7421.7830209006697</v>
      </c>
      <c r="C7" s="14">
        <f t="shared" ref="C7:E22" si="2">+B7*100/$F$27</f>
        <v>6.356388709329889</v>
      </c>
      <c r="D7" s="42">
        <f>SUM(D35:D38)</f>
        <v>7119.8799827623352</v>
      </c>
      <c r="E7" s="14">
        <f t="shared" si="2"/>
        <v>6.0978237448825698</v>
      </c>
      <c r="F7" s="45">
        <f t="shared" ref="F7:F22" si="3">SUM(B7+D7)</f>
        <v>14541.663003663005</v>
      </c>
      <c r="G7" s="22" t="s">
        <v>26</v>
      </c>
      <c r="H7" s="16" t="s">
        <v>10</v>
      </c>
      <c r="I7" s="89">
        <f t="shared" si="0"/>
        <v>-3.6414565826330536</v>
      </c>
      <c r="J7" s="90">
        <f t="shared" si="1"/>
        <v>5.2790346907993975</v>
      </c>
    </row>
    <row r="8" spans="1:10">
      <c r="A8" s="16" t="s">
        <v>8</v>
      </c>
      <c r="B8" s="42">
        <f>SUM(B6:B7)</f>
        <v>9937.641672053438</v>
      </c>
      <c r="C8" s="14">
        <f t="shared" si="2"/>
        <v>8.5110967463908676</v>
      </c>
      <c r="D8" s="42">
        <f>SUM(D6:D7)</f>
        <v>9082.2497306614951</v>
      </c>
      <c r="E8" s="14">
        <f t="shared" si="2"/>
        <v>7.7784960137901331</v>
      </c>
      <c r="F8" s="45">
        <f t="shared" si="3"/>
        <v>19019.891402714933</v>
      </c>
      <c r="H8" s="16" t="s">
        <v>11</v>
      </c>
      <c r="I8" s="89">
        <f t="shared" si="0"/>
        <v>-3.1243266537384193</v>
      </c>
      <c r="J8" s="90">
        <f t="shared" si="1"/>
        <v>5.9469941822883028</v>
      </c>
    </row>
    <row r="9" spans="1:10">
      <c r="A9" s="16" t="s">
        <v>9</v>
      </c>
      <c r="B9" s="42">
        <f>SUM(B39:B43)</f>
        <v>5710.9991381167856</v>
      </c>
      <c r="C9" s="14">
        <f t="shared" si="2"/>
        <v>4.8911872441284219</v>
      </c>
      <c r="D9" s="42">
        <f>SUM(D39:D43)</f>
        <v>5031.7173023055384</v>
      </c>
      <c r="E9" s="14">
        <f t="shared" si="2"/>
        <v>4.309416074121958</v>
      </c>
      <c r="F9" s="45">
        <f t="shared" si="3"/>
        <v>10742.716440422324</v>
      </c>
      <c r="H9" s="16" t="s">
        <v>12</v>
      </c>
      <c r="I9" s="89">
        <f t="shared" si="0"/>
        <v>-1.9607843137254906</v>
      </c>
      <c r="J9" s="90">
        <f t="shared" si="1"/>
        <v>5.1282051282051295</v>
      </c>
    </row>
    <row r="10" spans="1:10">
      <c r="A10" s="16" t="s">
        <v>10</v>
      </c>
      <c r="B10" s="42">
        <f>SUM(B44:B48)</f>
        <v>4251.8011204481791</v>
      </c>
      <c r="C10" s="14">
        <f t="shared" si="2"/>
        <v>3.6414565826330536</v>
      </c>
      <c r="D10" s="42">
        <f>SUM(D44:D48)</f>
        <v>6163.8536953242838</v>
      </c>
      <c r="E10" s="14">
        <f t="shared" si="2"/>
        <v>5.2790346907993975</v>
      </c>
      <c r="F10" s="45">
        <f t="shared" si="3"/>
        <v>10415.654815772463</v>
      </c>
      <c r="H10" s="16" t="s">
        <v>13</v>
      </c>
      <c r="I10" s="89">
        <f t="shared" si="0"/>
        <v>-1.3143719026071969</v>
      </c>
      <c r="J10" s="90">
        <f t="shared" si="1"/>
        <v>5.0851109674639101</v>
      </c>
    </row>
    <row r="11" spans="1:10">
      <c r="A11" s="16" t="s">
        <v>11</v>
      </c>
      <c r="B11" s="42">
        <f>SUM(B49:B53)</f>
        <v>3647.995044171515</v>
      </c>
      <c r="C11" s="14">
        <f t="shared" si="2"/>
        <v>3.1243266537384193</v>
      </c>
      <c r="D11" s="42">
        <f>SUM(D49:D53)</f>
        <v>6943.7698771816431</v>
      </c>
      <c r="E11" s="14">
        <f t="shared" si="2"/>
        <v>5.9469941822883028</v>
      </c>
      <c r="F11" s="45">
        <f t="shared" si="3"/>
        <v>10591.764921353159</v>
      </c>
      <c r="H11" s="16" t="s">
        <v>14</v>
      </c>
      <c r="I11" s="89">
        <f t="shared" si="0"/>
        <v>-1.2712777418659775</v>
      </c>
      <c r="J11" s="90">
        <f t="shared" si="1"/>
        <v>4.3956043956043969</v>
      </c>
    </row>
    <row r="12" spans="1:10">
      <c r="A12" s="16" t="s">
        <v>12</v>
      </c>
      <c r="B12" s="42">
        <f>SUM(B54:B58)</f>
        <v>2289.4313725490197</v>
      </c>
      <c r="C12" s="14">
        <f t="shared" si="2"/>
        <v>1.9607843137254906</v>
      </c>
      <c r="D12" s="42">
        <f>SUM(D54:D58)</f>
        <v>5987.7435897435898</v>
      </c>
      <c r="E12" s="14">
        <f t="shared" si="2"/>
        <v>5.1282051282051295</v>
      </c>
      <c r="F12" s="45">
        <f t="shared" si="3"/>
        <v>8277.1749622926091</v>
      </c>
      <c r="H12" s="16" t="s">
        <v>15</v>
      </c>
      <c r="I12" s="89">
        <f t="shared" si="0"/>
        <v>-1.1204481792717089</v>
      </c>
      <c r="J12" s="90">
        <f t="shared" si="1"/>
        <v>3.1458737341090295</v>
      </c>
    </row>
    <row r="13" spans="1:10">
      <c r="A13" s="16" t="s">
        <v>13</v>
      </c>
      <c r="B13" s="42">
        <f>SUM(B59:B63)</f>
        <v>1534.6737772031888</v>
      </c>
      <c r="C13" s="14">
        <f t="shared" si="2"/>
        <v>1.3143719026071969</v>
      </c>
      <c r="D13" s="42">
        <f>SUM(D59:D63)</f>
        <v>5937.4264167205347</v>
      </c>
      <c r="E13" s="14">
        <f t="shared" si="2"/>
        <v>5.0851109674639101</v>
      </c>
      <c r="F13" s="45">
        <f t="shared" si="3"/>
        <v>7472.1001939237231</v>
      </c>
      <c r="H13" s="16" t="s">
        <v>16</v>
      </c>
      <c r="I13" s="89">
        <f t="shared" si="0"/>
        <v>-0.9265244559362209</v>
      </c>
      <c r="J13" s="90">
        <f t="shared" si="1"/>
        <v>3.0165912518853704</v>
      </c>
    </row>
    <row r="14" spans="1:10">
      <c r="A14" s="16" t="s">
        <v>14</v>
      </c>
      <c r="B14" s="42">
        <f>SUM(B64:B68)</f>
        <v>1484.3566041801337</v>
      </c>
      <c r="C14" s="14">
        <f t="shared" si="2"/>
        <v>1.2712777418659775</v>
      </c>
      <c r="D14" s="42">
        <f>SUM(D64:D68)</f>
        <v>5132.3516483516487</v>
      </c>
      <c r="E14" s="14">
        <f t="shared" si="2"/>
        <v>4.3956043956043969</v>
      </c>
      <c r="F14" s="45">
        <f t="shared" si="3"/>
        <v>6616.7082525317819</v>
      </c>
      <c r="H14" s="16" t="s">
        <v>17</v>
      </c>
      <c r="I14" s="89">
        <f t="shared" si="0"/>
        <v>-1.5298427063132949</v>
      </c>
      <c r="J14" s="90">
        <f t="shared" si="1"/>
        <v>3.4259857789269557</v>
      </c>
    </row>
    <row r="15" spans="1:10">
      <c r="A15" s="16" t="s">
        <v>15</v>
      </c>
      <c r="B15" s="42">
        <f>SUM(B69:B73)</f>
        <v>1308.2464985994397</v>
      </c>
      <c r="C15" s="14">
        <f t="shared" si="2"/>
        <v>1.1204481792717089</v>
      </c>
      <c r="D15" s="42">
        <f>SUM(D69:D73)</f>
        <v>3673.153630683043</v>
      </c>
      <c r="E15" s="14">
        <f t="shared" si="2"/>
        <v>3.1458737341090295</v>
      </c>
      <c r="F15" s="45">
        <f t="shared" si="3"/>
        <v>4981.4001292824832</v>
      </c>
      <c r="H15" s="16" t="s">
        <v>18</v>
      </c>
      <c r="I15" s="89">
        <f t="shared" si="0"/>
        <v>-1.2066365007541482</v>
      </c>
      <c r="J15" s="90">
        <f t="shared" si="1"/>
        <v>4.0508511096746407</v>
      </c>
    </row>
    <row r="16" spans="1:10">
      <c r="A16" s="16" t="s">
        <v>16</v>
      </c>
      <c r="B16" s="42">
        <f>SUM(B74:B78)</f>
        <v>1081.8192199956907</v>
      </c>
      <c r="C16" s="14">
        <f t="shared" si="2"/>
        <v>0.9265244559362209</v>
      </c>
      <c r="D16" s="42">
        <f>SUM(D74:D78)</f>
        <v>3522.2021116138762</v>
      </c>
      <c r="E16" s="14">
        <f t="shared" si="2"/>
        <v>3.0165912518853704</v>
      </c>
      <c r="F16" s="51">
        <f t="shared" si="3"/>
        <v>4604.0213316095669</v>
      </c>
      <c r="H16" s="16" t="s">
        <v>19</v>
      </c>
      <c r="I16" s="89">
        <f t="shared" si="0"/>
        <v>-1.8961430726136612</v>
      </c>
      <c r="J16" s="90">
        <f t="shared" si="1"/>
        <v>2.8226675285498821</v>
      </c>
    </row>
    <row r="17" spans="1:10">
      <c r="A17" s="16" t="s">
        <v>17</v>
      </c>
      <c r="B17" s="42">
        <f>SUM(B79:B83)</f>
        <v>1786.2596423184659</v>
      </c>
      <c r="C17" s="14">
        <f t="shared" si="2"/>
        <v>1.5298427063132949</v>
      </c>
      <c r="D17" s="42">
        <f>SUM(D79:D83)</f>
        <v>4000.215255332902</v>
      </c>
      <c r="E17" s="14">
        <f t="shared" si="2"/>
        <v>3.4259857789269557</v>
      </c>
      <c r="F17" s="45">
        <f t="shared" si="3"/>
        <v>5786.4748976513674</v>
      </c>
      <c r="H17" s="16" t="s">
        <v>20</v>
      </c>
      <c r="I17" s="89">
        <f t="shared" si="0"/>
        <v>-0.96961861667744043</v>
      </c>
      <c r="J17" s="90">
        <f t="shared" si="1"/>
        <v>2.4132730015082964</v>
      </c>
    </row>
    <row r="18" spans="1:10">
      <c r="A18" s="16" t="s">
        <v>18</v>
      </c>
      <c r="B18" s="42">
        <f>SUM(B84:B88)</f>
        <v>1408.8808446455505</v>
      </c>
      <c r="C18" s="14">
        <f t="shared" si="2"/>
        <v>1.2066365007541482</v>
      </c>
      <c r="D18" s="42">
        <f>SUM(D84:D88)</f>
        <v>4729.8142641672057</v>
      </c>
      <c r="E18" s="14">
        <f t="shared" si="2"/>
        <v>4.0508511096746407</v>
      </c>
      <c r="F18" s="45">
        <f t="shared" si="3"/>
        <v>6138.6951088127562</v>
      </c>
      <c r="H18" s="16" t="s">
        <v>21</v>
      </c>
      <c r="I18" s="89">
        <f t="shared" si="0"/>
        <v>-1.4005602240896362</v>
      </c>
      <c r="J18" s="90">
        <f t="shared" si="1"/>
        <v>1.9823313940961003</v>
      </c>
    </row>
    <row r="19" spans="1:10">
      <c r="A19" s="16" t="s">
        <v>19</v>
      </c>
      <c r="B19" s="42">
        <f>SUM(B89:B93)</f>
        <v>2213.9556130144365</v>
      </c>
      <c r="C19" s="14">
        <f t="shared" si="2"/>
        <v>1.8961430726136612</v>
      </c>
      <c r="D19" s="42">
        <f>SUM(D89:D93)</f>
        <v>3295.7748330101272</v>
      </c>
      <c r="E19" s="14">
        <f t="shared" si="2"/>
        <v>2.8226675285498821</v>
      </c>
      <c r="F19" s="45">
        <f t="shared" si="3"/>
        <v>5509.7304460245632</v>
      </c>
      <c r="H19" s="16" t="s">
        <v>22</v>
      </c>
      <c r="I19" s="89">
        <f t="shared" si="0"/>
        <v>-1.1850894203835385</v>
      </c>
      <c r="J19" s="90">
        <f t="shared" si="1"/>
        <v>1.4867485455720753</v>
      </c>
    </row>
    <row r="20" spans="1:10">
      <c r="A20" s="16" t="s">
        <v>20</v>
      </c>
      <c r="B20" s="42">
        <f>SUM(B94:B98)</f>
        <v>1132.1363930187458</v>
      </c>
      <c r="C20" s="14">
        <f t="shared" si="2"/>
        <v>0.96961861667744043</v>
      </c>
      <c r="D20" s="42">
        <f>SUM(D94:D98)</f>
        <v>2817.761689291101</v>
      </c>
      <c r="E20" s="14">
        <f t="shared" si="2"/>
        <v>2.4132730015082964</v>
      </c>
      <c r="F20" s="45">
        <f t="shared" si="3"/>
        <v>3949.8980823098468</v>
      </c>
      <c r="H20" s="16" t="s">
        <v>23</v>
      </c>
      <c r="I20" s="89">
        <f t="shared" si="0"/>
        <v>-1.0127127774186599</v>
      </c>
      <c r="J20" s="90">
        <f t="shared" si="1"/>
        <v>1.2281835811247577</v>
      </c>
    </row>
    <row r="21" spans="1:10">
      <c r="A21" s="16" t="s">
        <v>21</v>
      </c>
      <c r="B21" s="42">
        <f>SUM(B99:B103)</f>
        <v>1635.3081232492998</v>
      </c>
      <c r="C21" s="14">
        <f t="shared" si="2"/>
        <v>1.4005602240896362</v>
      </c>
      <c r="D21" s="42">
        <f>SUM(D99:D103)</f>
        <v>2314.5899590605472</v>
      </c>
      <c r="E21" s="14">
        <f t="shared" si="2"/>
        <v>1.9823313940961003</v>
      </c>
      <c r="F21" s="45">
        <f t="shared" si="3"/>
        <v>3949.8980823098473</v>
      </c>
      <c r="H21" s="16" t="s">
        <v>24</v>
      </c>
      <c r="I21" s="89">
        <f t="shared" si="0"/>
        <v>-0.53867700926524476</v>
      </c>
      <c r="J21" s="90">
        <f t="shared" si="1"/>
        <v>0.81878905408317193</v>
      </c>
    </row>
    <row r="22" spans="1:10">
      <c r="A22" s="16" t="s">
        <v>22</v>
      </c>
      <c r="B22" s="42">
        <f>SUM(B104:B108)</f>
        <v>1383.7222581340229</v>
      </c>
      <c r="C22" s="14">
        <f t="shared" si="2"/>
        <v>1.1850894203835385</v>
      </c>
      <c r="D22" s="42">
        <f>SUM(D104:D108)</f>
        <v>1735.9424692954103</v>
      </c>
      <c r="E22" s="14">
        <f t="shared" si="2"/>
        <v>1.4867485455720753</v>
      </c>
      <c r="F22" s="45">
        <f t="shared" si="3"/>
        <v>3119.6647274294332</v>
      </c>
      <c r="H22" s="16" t="s">
        <v>25</v>
      </c>
      <c r="I22" s="89">
        <f t="shared" si="0"/>
        <v>-0.34475328592975657</v>
      </c>
      <c r="J22" s="90">
        <f t="shared" si="1"/>
        <v>0.84033613445378164</v>
      </c>
    </row>
    <row r="23" spans="1:10">
      <c r="A23" s="16" t="s">
        <v>23</v>
      </c>
      <c r="B23" s="42">
        <f>SUM(B109:B113)</f>
        <v>1182.4535660418012</v>
      </c>
      <c r="C23" s="14">
        <f t="shared" ref="C23:E25" si="4">+B23*100/$F$27</f>
        <v>1.0127127774186599</v>
      </c>
      <c r="D23" s="42">
        <f>SUM(D109:D113)</f>
        <v>1434.0394311570781</v>
      </c>
      <c r="E23" s="14">
        <f t="shared" si="4"/>
        <v>1.2281835811247577</v>
      </c>
      <c r="F23" s="45">
        <f>SUM(B23+D23)</f>
        <v>2616.4929971988795</v>
      </c>
    </row>
    <row r="24" spans="1:10">
      <c r="A24" s="16" t="s">
        <v>24</v>
      </c>
      <c r="B24" s="42">
        <f>SUM(B114:B118)</f>
        <v>628.96466278819219</v>
      </c>
      <c r="C24" s="14">
        <f t="shared" si="4"/>
        <v>0.53867700926524476</v>
      </c>
      <c r="D24" s="42">
        <f>SUM(D114:D118)</f>
        <v>956.02628743805212</v>
      </c>
      <c r="E24" s="14">
        <f t="shared" si="4"/>
        <v>0.81878905408317193</v>
      </c>
      <c r="F24" s="45">
        <f>SUM(B24+D24)</f>
        <v>1584.9909502262444</v>
      </c>
    </row>
    <row r="25" spans="1:10">
      <c r="A25" s="16" t="s">
        <v>25</v>
      </c>
      <c r="B25" s="42">
        <f>SUM(B119:B149)</f>
        <v>402.537384184443</v>
      </c>
      <c r="C25" s="14">
        <f t="shared" si="4"/>
        <v>0.34475328592975657</v>
      </c>
      <c r="D25" s="42">
        <f>SUM(D119:D149)</f>
        <v>981.18487394957981</v>
      </c>
      <c r="E25" s="14">
        <f t="shared" si="4"/>
        <v>0.84033613445378164</v>
      </c>
      <c r="F25" s="45">
        <f>SUM(B25+D25)</f>
        <v>1383.7222581340229</v>
      </c>
    </row>
    <row r="26" spans="1:10">
      <c r="A26" s="16"/>
      <c r="B26" s="43"/>
      <c r="C26" s="14" t="s">
        <v>26</v>
      </c>
      <c r="D26" s="43"/>
      <c r="E26" s="14" t="s">
        <v>26</v>
      </c>
      <c r="F26" s="46"/>
    </row>
    <row r="27" spans="1:10" ht="13.5" thickBot="1">
      <c r="A27" s="17" t="s">
        <v>3</v>
      </c>
      <c r="B27" s="44">
        <f>SUM(B8:B25)</f>
        <v>43021.182934712349</v>
      </c>
      <c r="C27" s="21">
        <f>+B27/F27</f>
        <v>0.36845507433742741</v>
      </c>
      <c r="D27" s="44">
        <f>SUM(D8:D25)</f>
        <v>73739.817065287629</v>
      </c>
      <c r="E27" s="21">
        <f>+D27/F27</f>
        <v>0.6315449256625727</v>
      </c>
      <c r="F27" s="47">
        <f>SUM(B27+D27)</f>
        <v>116760.99999999997</v>
      </c>
      <c r="G27" s="22" t="s">
        <v>26</v>
      </c>
      <c r="H27" s="26" t="s">
        <v>26</v>
      </c>
    </row>
    <row r="29" spans="1:10">
      <c r="A29" s="110" t="s">
        <v>89</v>
      </c>
      <c r="B29" s="110"/>
      <c r="C29" s="110"/>
      <c r="D29" s="110"/>
      <c r="E29" s="110"/>
      <c r="F29" s="110"/>
      <c r="H29" s="22" t="s">
        <v>26</v>
      </c>
    </row>
    <row r="30" spans="1:10" ht="13.5" thickBot="1">
      <c r="A30" s="111" t="s">
        <v>60</v>
      </c>
      <c r="B30" s="111"/>
      <c r="C30" s="111"/>
      <c r="D30" s="111"/>
      <c r="E30" s="111"/>
      <c r="F30" s="111"/>
    </row>
    <row r="31" spans="1:10" ht="13.5" thickBot="1">
      <c r="A31" s="2" t="s">
        <v>0</v>
      </c>
      <c r="B31" s="3" t="s">
        <v>1</v>
      </c>
      <c r="C31" s="4"/>
      <c r="D31" s="3" t="s">
        <v>2</v>
      </c>
      <c r="E31" s="4"/>
      <c r="F31" s="5" t="s">
        <v>3</v>
      </c>
    </row>
    <row r="32" spans="1:10" ht="13.5" thickBot="1">
      <c r="A32" s="6"/>
      <c r="B32" s="3" t="s">
        <v>4</v>
      </c>
      <c r="C32" s="4" t="s">
        <v>5</v>
      </c>
      <c r="D32" s="3" t="s">
        <v>4</v>
      </c>
      <c r="E32" s="7" t="s">
        <v>5</v>
      </c>
      <c r="F32" s="8"/>
    </row>
    <row r="33" spans="1:8">
      <c r="A33" s="9"/>
      <c r="B33" s="10"/>
      <c r="C33" s="11"/>
      <c r="D33" s="10"/>
      <c r="E33" s="11"/>
      <c r="F33" s="11"/>
    </row>
    <row r="34" spans="1:8">
      <c r="A34" s="12" t="s">
        <v>6</v>
      </c>
      <c r="B34" s="13">
        <f>+C34*$F$151</f>
        <v>2515.8586511527687</v>
      </c>
      <c r="C34" s="61">
        <v>2.1547080370609782E-2</v>
      </c>
      <c r="D34" s="13">
        <f>+E34*$F$151</f>
        <v>1962.3697478991596</v>
      </c>
      <c r="E34" s="64">
        <v>1.680672268907563E-2</v>
      </c>
      <c r="F34" s="88">
        <f>SUM(B34+D34)</f>
        <v>4478.2283990519281</v>
      </c>
    </row>
    <row r="35" spans="1:8">
      <c r="A35" s="20">
        <v>1</v>
      </c>
      <c r="B35" s="13">
        <f t="shared" ref="B35:B98" si="5">+C35*$F$151</f>
        <v>1584.9909502262444</v>
      </c>
      <c r="C35" s="61">
        <v>1.3574660633484163E-2</v>
      </c>
      <c r="D35" s="13">
        <f t="shared" ref="D35:D98" si="6">+E35*$F$151</f>
        <v>1308.2464985994397</v>
      </c>
      <c r="E35" s="64">
        <v>1.1204481792717087E-2</v>
      </c>
      <c r="F35" s="88">
        <f t="shared" ref="F35:F98" si="7">SUM(B35+D35)</f>
        <v>2893.2374488256842</v>
      </c>
    </row>
    <row r="36" spans="1:8">
      <c r="A36" s="20">
        <v>2</v>
      </c>
      <c r="B36" s="13">
        <f t="shared" si="5"/>
        <v>2138.4798534798538</v>
      </c>
      <c r="C36" s="61">
        <v>1.8315018315018316E-2</v>
      </c>
      <c r="D36" s="13">
        <f t="shared" si="6"/>
        <v>1761.1010558069381</v>
      </c>
      <c r="E36" s="64">
        <v>1.5082956259426848E-2</v>
      </c>
      <c r="F36" s="88">
        <f t="shared" si="7"/>
        <v>3899.5809092867921</v>
      </c>
    </row>
    <row r="37" spans="1:8">
      <c r="A37" s="20">
        <v>3</v>
      </c>
      <c r="B37" s="13">
        <f t="shared" si="5"/>
        <v>2239.1141995259645</v>
      </c>
      <c r="C37" s="61">
        <v>1.9176901529842708E-2</v>
      </c>
      <c r="D37" s="13">
        <f t="shared" si="6"/>
        <v>2415.224305106658</v>
      </c>
      <c r="E37" s="64">
        <v>2.068519715578539E-2</v>
      </c>
      <c r="F37" s="88">
        <f t="shared" si="7"/>
        <v>4654.3385046326221</v>
      </c>
    </row>
    <row r="38" spans="1:8">
      <c r="A38" s="20">
        <v>4</v>
      </c>
      <c r="B38" s="13">
        <f t="shared" si="5"/>
        <v>1459.1980176686061</v>
      </c>
      <c r="C38" s="61">
        <v>1.2497306614953674E-2</v>
      </c>
      <c r="D38" s="13">
        <f t="shared" si="6"/>
        <v>1635.3081232492998</v>
      </c>
      <c r="E38" s="64">
        <v>1.4005602240896359E-2</v>
      </c>
      <c r="F38" s="88">
        <f t="shared" si="7"/>
        <v>3094.5061409179061</v>
      </c>
    </row>
    <row r="39" spans="1:8">
      <c r="A39" s="20">
        <v>5</v>
      </c>
      <c r="B39" s="13">
        <f t="shared" si="5"/>
        <v>1484.3566041801337</v>
      </c>
      <c r="C39" s="61">
        <v>1.2712777418659772E-2</v>
      </c>
      <c r="D39" s="13">
        <f t="shared" si="6"/>
        <v>1106.9778065072182</v>
      </c>
      <c r="E39" s="64">
        <v>9.4807153630683035E-3</v>
      </c>
      <c r="F39" s="88">
        <f t="shared" si="7"/>
        <v>2591.3344106873519</v>
      </c>
    </row>
    <row r="40" spans="1:8">
      <c r="A40" s="20">
        <v>6</v>
      </c>
      <c r="B40" s="13">
        <f t="shared" si="5"/>
        <v>1081.8192199956907</v>
      </c>
      <c r="C40" s="61">
        <v>9.2652445593622065E-3</v>
      </c>
      <c r="D40" s="13">
        <f t="shared" si="6"/>
        <v>1106.9778065072182</v>
      </c>
      <c r="E40" s="64">
        <v>9.4807153630683035E-3</v>
      </c>
      <c r="F40" s="88">
        <f t="shared" si="7"/>
        <v>2188.7970265029089</v>
      </c>
      <c r="H40" s="22" t="s">
        <v>26</v>
      </c>
    </row>
    <row r="41" spans="1:8">
      <c r="A41" s="20">
        <v>7</v>
      </c>
      <c r="B41" s="13">
        <f t="shared" si="5"/>
        <v>1081.8192199956907</v>
      </c>
      <c r="C41" s="61">
        <v>9.2652445593622065E-3</v>
      </c>
      <c r="D41" s="13">
        <f t="shared" si="6"/>
        <v>956.02628743805224</v>
      </c>
      <c r="E41" s="64">
        <v>8.1878905408317177E-3</v>
      </c>
      <c r="F41" s="88">
        <f t="shared" si="7"/>
        <v>2037.845507433743</v>
      </c>
    </row>
    <row r="42" spans="1:8">
      <c r="A42" s="20">
        <v>8</v>
      </c>
      <c r="B42" s="13">
        <f t="shared" si="5"/>
        <v>1157.2949795302736</v>
      </c>
      <c r="C42" s="61">
        <v>9.9116569704804994E-3</v>
      </c>
      <c r="D42" s="13">
        <f t="shared" si="6"/>
        <v>729.59900883430305</v>
      </c>
      <c r="E42" s="64">
        <v>6.2486533074768372E-3</v>
      </c>
      <c r="F42" s="88">
        <f t="shared" si="7"/>
        <v>1886.8939883645767</v>
      </c>
    </row>
    <row r="43" spans="1:8">
      <c r="A43" s="20">
        <v>9</v>
      </c>
      <c r="B43" s="13">
        <f t="shared" si="5"/>
        <v>905.70911441499675</v>
      </c>
      <c r="C43" s="61">
        <v>7.7569489334195219E-3</v>
      </c>
      <c r="D43" s="13">
        <f t="shared" si="6"/>
        <v>1132.136393018746</v>
      </c>
      <c r="E43" s="64">
        <v>9.6961861667744023E-3</v>
      </c>
      <c r="F43" s="88">
        <f t="shared" si="7"/>
        <v>2037.8455074337428</v>
      </c>
    </row>
    <row r="44" spans="1:8">
      <c r="A44" s="20">
        <v>10</v>
      </c>
      <c r="B44" s="13">
        <f t="shared" si="5"/>
        <v>704.44042232277525</v>
      </c>
      <c r="C44" s="61">
        <v>6.0331825037707393E-3</v>
      </c>
      <c r="D44" s="13">
        <f t="shared" si="6"/>
        <v>1207.612152553329</v>
      </c>
      <c r="E44" s="64">
        <v>1.0342598577892695E-2</v>
      </c>
      <c r="F44" s="88">
        <f t="shared" si="7"/>
        <v>1912.0525748761042</v>
      </c>
    </row>
    <row r="45" spans="1:8">
      <c r="A45" s="20">
        <v>11</v>
      </c>
      <c r="B45" s="13">
        <f t="shared" si="5"/>
        <v>628.96466278819219</v>
      </c>
      <c r="C45" s="61">
        <v>5.3867700926524455E-3</v>
      </c>
      <c r="D45" s="13">
        <f t="shared" si="6"/>
        <v>855.39194139194137</v>
      </c>
      <c r="E45" s="64">
        <v>7.326007326007326E-3</v>
      </c>
      <c r="F45" s="88">
        <f t="shared" si="7"/>
        <v>1484.3566041801337</v>
      </c>
    </row>
    <row r="46" spans="1:8">
      <c r="A46" s="20">
        <v>12</v>
      </c>
      <c r="B46" s="13">
        <f t="shared" si="5"/>
        <v>754.75759534583062</v>
      </c>
      <c r="C46" s="61">
        <v>6.4641241111829343E-3</v>
      </c>
      <c r="D46" s="13">
        <f t="shared" si="6"/>
        <v>1182.4535660418014</v>
      </c>
      <c r="E46" s="64">
        <v>1.0127127774186598E-2</v>
      </c>
      <c r="F46" s="88">
        <f t="shared" si="7"/>
        <v>1937.211161387632</v>
      </c>
    </row>
    <row r="47" spans="1:8">
      <c r="A47" s="20">
        <v>13</v>
      </c>
      <c r="B47" s="13">
        <f t="shared" si="5"/>
        <v>1333.4050851109673</v>
      </c>
      <c r="C47" s="61">
        <v>1.1419952596423184E-2</v>
      </c>
      <c r="D47" s="13">
        <f t="shared" si="6"/>
        <v>1459.1980176686061</v>
      </c>
      <c r="E47" s="64">
        <v>1.2497306614953674E-2</v>
      </c>
      <c r="F47" s="88">
        <f t="shared" si="7"/>
        <v>2792.6031027795734</v>
      </c>
    </row>
    <row r="48" spans="1:8">
      <c r="A48" s="20">
        <v>14</v>
      </c>
      <c r="B48" s="13">
        <f t="shared" si="5"/>
        <v>830.23335488041369</v>
      </c>
      <c r="C48" s="61">
        <v>7.1105365223012281E-3</v>
      </c>
      <c r="D48" s="13">
        <f t="shared" si="6"/>
        <v>1459.1980176686061</v>
      </c>
      <c r="E48" s="64">
        <v>1.2497306614953674E-2</v>
      </c>
      <c r="F48" s="88">
        <f t="shared" si="7"/>
        <v>2289.4313725490197</v>
      </c>
    </row>
    <row r="49" spans="1:6">
      <c r="A49" s="20">
        <v>15</v>
      </c>
      <c r="B49" s="13">
        <f t="shared" si="5"/>
        <v>1006.3434604611076</v>
      </c>
      <c r="C49" s="61">
        <v>8.6188321482439136E-3</v>
      </c>
      <c r="D49" s="13">
        <f t="shared" si="6"/>
        <v>1106.9778065072182</v>
      </c>
      <c r="E49" s="64">
        <v>9.4807153630683035E-3</v>
      </c>
      <c r="F49" s="88">
        <f t="shared" si="7"/>
        <v>2113.3212669683257</v>
      </c>
    </row>
    <row r="50" spans="1:6">
      <c r="A50" s="20">
        <v>16</v>
      </c>
      <c r="B50" s="13">
        <f t="shared" si="5"/>
        <v>805.074768368886</v>
      </c>
      <c r="C50" s="61">
        <v>6.8950657185951301E-3</v>
      </c>
      <c r="D50" s="13">
        <f t="shared" si="6"/>
        <v>1710.7838827838827</v>
      </c>
      <c r="E50" s="64">
        <v>1.4652014652014652E-2</v>
      </c>
      <c r="F50" s="88">
        <f t="shared" si="7"/>
        <v>2515.8586511527687</v>
      </c>
    </row>
    <row r="51" spans="1:6">
      <c r="A51" s="20">
        <v>17</v>
      </c>
      <c r="B51" s="13">
        <f t="shared" si="5"/>
        <v>679.28183581124756</v>
      </c>
      <c r="C51" s="61">
        <v>5.8177117000646414E-3</v>
      </c>
      <c r="D51" s="13">
        <f t="shared" si="6"/>
        <v>1333.4050851109673</v>
      </c>
      <c r="E51" s="64">
        <v>1.1419952596423184E-2</v>
      </c>
      <c r="F51" s="88">
        <f t="shared" si="7"/>
        <v>2012.686920922215</v>
      </c>
    </row>
    <row r="52" spans="1:6">
      <c r="A52" s="20">
        <v>18</v>
      </c>
      <c r="B52" s="13">
        <f t="shared" si="5"/>
        <v>654.12324929971987</v>
      </c>
      <c r="C52" s="61">
        <v>5.6022408963585435E-3</v>
      </c>
      <c r="D52" s="13">
        <f t="shared" si="6"/>
        <v>1735.9424692954103</v>
      </c>
      <c r="E52" s="64">
        <v>1.4867485455720749E-2</v>
      </c>
      <c r="F52" s="88">
        <f t="shared" si="7"/>
        <v>2390.0657185951304</v>
      </c>
    </row>
    <row r="53" spans="1:6">
      <c r="A53" s="20">
        <v>19</v>
      </c>
      <c r="B53" s="13">
        <f t="shared" si="5"/>
        <v>503.17173023055381</v>
      </c>
      <c r="C53" s="61">
        <v>4.3094160741219568E-3</v>
      </c>
      <c r="D53" s="13">
        <f t="shared" si="6"/>
        <v>1056.6606334841631</v>
      </c>
      <c r="E53" s="64">
        <v>9.0497737556561094E-3</v>
      </c>
      <c r="F53" s="88">
        <f t="shared" si="7"/>
        <v>1559.8323637147168</v>
      </c>
    </row>
    <row r="54" spans="1:6">
      <c r="A54" s="20">
        <v>20</v>
      </c>
      <c r="B54" s="13">
        <f t="shared" si="5"/>
        <v>578.64748976513681</v>
      </c>
      <c r="C54" s="61">
        <v>4.9558284852402497E-3</v>
      </c>
      <c r="D54" s="13">
        <f t="shared" si="6"/>
        <v>1157.2949795302736</v>
      </c>
      <c r="E54" s="64">
        <v>9.9116569704804994E-3</v>
      </c>
      <c r="F54" s="88">
        <f t="shared" si="7"/>
        <v>1735.9424692954103</v>
      </c>
    </row>
    <row r="55" spans="1:6">
      <c r="A55" s="20">
        <v>21</v>
      </c>
      <c r="B55" s="13">
        <f t="shared" si="5"/>
        <v>503.17173023055381</v>
      </c>
      <c r="C55" s="61">
        <v>4.3094160741219568E-3</v>
      </c>
      <c r="D55" s="13">
        <f t="shared" si="6"/>
        <v>1207.612152553329</v>
      </c>
      <c r="E55" s="64">
        <v>1.0342598577892695E-2</v>
      </c>
      <c r="F55" s="88">
        <f t="shared" si="7"/>
        <v>1710.7838827838827</v>
      </c>
    </row>
    <row r="56" spans="1:6">
      <c r="A56" s="20">
        <v>22</v>
      </c>
      <c r="B56" s="13">
        <f t="shared" si="5"/>
        <v>553.48890325360912</v>
      </c>
      <c r="C56" s="61">
        <v>4.7403576815341518E-3</v>
      </c>
      <c r="D56" s="13">
        <f t="shared" si="6"/>
        <v>1207.612152553329</v>
      </c>
      <c r="E56" s="64">
        <v>1.0342598577892695E-2</v>
      </c>
      <c r="F56" s="88">
        <f t="shared" si="7"/>
        <v>1761.1010558069381</v>
      </c>
    </row>
    <row r="57" spans="1:6">
      <c r="A57" s="20">
        <v>23</v>
      </c>
      <c r="B57" s="13">
        <f t="shared" si="5"/>
        <v>301.90303813833225</v>
      </c>
      <c r="C57" s="61">
        <v>2.5856496444731738E-3</v>
      </c>
      <c r="D57" s="13">
        <f t="shared" si="6"/>
        <v>1207.612152553329</v>
      </c>
      <c r="E57" s="64">
        <v>1.0342598577892695E-2</v>
      </c>
      <c r="F57" s="88">
        <f t="shared" si="7"/>
        <v>1509.5151906916612</v>
      </c>
    </row>
    <row r="58" spans="1:6">
      <c r="A58" s="20">
        <v>24</v>
      </c>
      <c r="B58" s="13">
        <f t="shared" si="5"/>
        <v>352.22021116138762</v>
      </c>
      <c r="C58" s="61">
        <v>3.0165912518853697E-3</v>
      </c>
      <c r="D58" s="13">
        <f t="shared" si="6"/>
        <v>1207.612152553329</v>
      </c>
      <c r="E58" s="64">
        <v>1.0342598577892695E-2</v>
      </c>
      <c r="F58" s="88">
        <f t="shared" si="7"/>
        <v>1559.8323637147166</v>
      </c>
    </row>
    <row r="59" spans="1:6">
      <c r="A59" s="20">
        <v>25</v>
      </c>
      <c r="B59" s="13">
        <f t="shared" si="5"/>
        <v>402.537384184443</v>
      </c>
      <c r="C59" s="61">
        <v>3.4475328592975651E-3</v>
      </c>
      <c r="D59" s="13">
        <f t="shared" si="6"/>
        <v>1408.8808446455505</v>
      </c>
      <c r="E59" s="64">
        <v>1.2066365007541479E-2</v>
      </c>
      <c r="F59" s="88">
        <f t="shared" si="7"/>
        <v>1811.4182288299935</v>
      </c>
    </row>
    <row r="60" spans="1:6">
      <c r="A60" s="20">
        <v>26</v>
      </c>
      <c r="B60" s="13">
        <f t="shared" si="5"/>
        <v>352.22021116138762</v>
      </c>
      <c r="C60" s="61">
        <v>3.0165912518853697E-3</v>
      </c>
      <c r="D60" s="13">
        <f t="shared" si="6"/>
        <v>956.02628743805224</v>
      </c>
      <c r="E60" s="64">
        <v>8.1878905408317177E-3</v>
      </c>
      <c r="F60" s="88">
        <f t="shared" si="7"/>
        <v>1308.2464985994397</v>
      </c>
    </row>
    <row r="61" spans="1:6">
      <c r="A61" s="20">
        <v>27</v>
      </c>
      <c r="B61" s="13">
        <f t="shared" si="5"/>
        <v>377.37879767291531</v>
      </c>
      <c r="C61" s="61">
        <v>3.2320620555914671E-3</v>
      </c>
      <c r="D61" s="13">
        <f t="shared" si="6"/>
        <v>1207.612152553329</v>
      </c>
      <c r="E61" s="64">
        <v>1.0342598577892695E-2</v>
      </c>
      <c r="F61" s="88">
        <f t="shared" si="7"/>
        <v>1584.9909502262444</v>
      </c>
    </row>
    <row r="62" spans="1:6">
      <c r="A62" s="20">
        <v>28</v>
      </c>
      <c r="B62" s="13">
        <f t="shared" si="5"/>
        <v>251.5858651152769</v>
      </c>
      <c r="C62" s="61">
        <v>2.1547080370609784E-3</v>
      </c>
      <c r="D62" s="13">
        <f t="shared" si="6"/>
        <v>1157.2949795302736</v>
      </c>
      <c r="E62" s="64">
        <v>9.9116569704804994E-3</v>
      </c>
      <c r="F62" s="88">
        <f t="shared" si="7"/>
        <v>1408.8808446455505</v>
      </c>
    </row>
    <row r="63" spans="1:6">
      <c r="A63" s="20">
        <v>29</v>
      </c>
      <c r="B63" s="13">
        <f t="shared" si="5"/>
        <v>150.95151906916612</v>
      </c>
      <c r="C63" s="61">
        <v>1.2928248222365869E-3</v>
      </c>
      <c r="D63" s="13">
        <f t="shared" si="6"/>
        <v>1207.612152553329</v>
      </c>
      <c r="E63" s="64">
        <v>1.0342598577892695E-2</v>
      </c>
      <c r="F63" s="88">
        <f t="shared" si="7"/>
        <v>1358.5636716224951</v>
      </c>
    </row>
    <row r="64" spans="1:6">
      <c r="A64" s="20">
        <v>30</v>
      </c>
      <c r="B64" s="13">
        <f t="shared" si="5"/>
        <v>226.42727860374919</v>
      </c>
      <c r="C64" s="61">
        <v>1.9392372333548805E-3</v>
      </c>
      <c r="D64" s="13">
        <f t="shared" si="6"/>
        <v>981.18487394957981</v>
      </c>
      <c r="E64" s="64">
        <v>8.4033613445378148E-3</v>
      </c>
      <c r="F64" s="88">
        <f t="shared" si="7"/>
        <v>1207.612152553329</v>
      </c>
    </row>
    <row r="65" spans="1:6">
      <c r="A65" s="20">
        <v>31</v>
      </c>
      <c r="B65" s="13">
        <f t="shared" si="5"/>
        <v>528.33031674208155</v>
      </c>
      <c r="C65" s="61">
        <v>4.5248868778280547E-3</v>
      </c>
      <c r="D65" s="13">
        <f t="shared" si="6"/>
        <v>1106.9778065072182</v>
      </c>
      <c r="E65" s="64">
        <v>9.4807153630683035E-3</v>
      </c>
      <c r="F65" s="88">
        <f t="shared" si="7"/>
        <v>1635.3081232492998</v>
      </c>
    </row>
    <row r="66" spans="1:6">
      <c r="A66" s="20">
        <v>32</v>
      </c>
      <c r="B66" s="13">
        <f t="shared" si="5"/>
        <v>327.06162464985994</v>
      </c>
      <c r="C66" s="61">
        <v>2.8011204481792717E-3</v>
      </c>
      <c r="D66" s="13">
        <f t="shared" si="6"/>
        <v>930.86770092652444</v>
      </c>
      <c r="E66" s="64">
        <v>7.9724197371256189E-3</v>
      </c>
      <c r="F66" s="88">
        <f t="shared" si="7"/>
        <v>1257.9293255763844</v>
      </c>
    </row>
    <row r="67" spans="1:6">
      <c r="A67" s="20">
        <v>33</v>
      </c>
      <c r="B67" s="13">
        <f t="shared" si="5"/>
        <v>201.2686920922215</v>
      </c>
      <c r="C67" s="61">
        <v>1.7237664296487825E-3</v>
      </c>
      <c r="D67" s="13">
        <f t="shared" si="6"/>
        <v>1031.5020469726353</v>
      </c>
      <c r="E67" s="64">
        <v>8.8343029519500106E-3</v>
      </c>
      <c r="F67" s="88">
        <f t="shared" si="7"/>
        <v>1232.7707390648568</v>
      </c>
    </row>
    <row r="68" spans="1:6">
      <c r="A68" s="20">
        <v>34</v>
      </c>
      <c r="B68" s="13">
        <f t="shared" si="5"/>
        <v>201.2686920922215</v>
      </c>
      <c r="C68" s="61">
        <v>1.7237664296487825E-3</v>
      </c>
      <c r="D68" s="13">
        <f t="shared" si="6"/>
        <v>1081.8192199956907</v>
      </c>
      <c r="E68" s="64">
        <v>9.2652445593622065E-3</v>
      </c>
      <c r="F68" s="88">
        <f t="shared" si="7"/>
        <v>1283.0879120879122</v>
      </c>
    </row>
    <row r="69" spans="1:6">
      <c r="A69" s="20">
        <v>35</v>
      </c>
      <c r="B69" s="13">
        <f t="shared" si="5"/>
        <v>301.90303813833225</v>
      </c>
      <c r="C69" s="61">
        <v>2.5856496444731738E-3</v>
      </c>
      <c r="D69" s="13">
        <f t="shared" si="6"/>
        <v>654.12324929971987</v>
      </c>
      <c r="E69" s="64">
        <v>5.6022408963585435E-3</v>
      </c>
      <c r="F69" s="88">
        <f t="shared" si="7"/>
        <v>956.02628743805212</v>
      </c>
    </row>
    <row r="70" spans="1:6">
      <c r="A70" s="20">
        <v>36</v>
      </c>
      <c r="B70" s="13">
        <f t="shared" si="5"/>
        <v>201.2686920922215</v>
      </c>
      <c r="C70" s="61">
        <v>1.7237664296487825E-3</v>
      </c>
      <c r="D70" s="13">
        <f t="shared" si="6"/>
        <v>754.75759534583062</v>
      </c>
      <c r="E70" s="64">
        <v>6.4641241111829343E-3</v>
      </c>
      <c r="F70" s="88">
        <f t="shared" si="7"/>
        <v>956.02628743805212</v>
      </c>
    </row>
    <row r="71" spans="1:6">
      <c r="A71" s="20">
        <v>37</v>
      </c>
      <c r="B71" s="13">
        <f t="shared" si="5"/>
        <v>276.74445162680456</v>
      </c>
      <c r="C71" s="61">
        <v>2.3701788407670759E-3</v>
      </c>
      <c r="D71" s="13">
        <f t="shared" si="6"/>
        <v>956.02628743805224</v>
      </c>
      <c r="E71" s="64">
        <v>8.1878905408317177E-3</v>
      </c>
      <c r="F71" s="88">
        <f t="shared" si="7"/>
        <v>1232.7707390648568</v>
      </c>
    </row>
    <row r="72" spans="1:6">
      <c r="A72" s="20">
        <v>38</v>
      </c>
      <c r="B72" s="13">
        <f t="shared" si="5"/>
        <v>301.90303813833225</v>
      </c>
      <c r="C72" s="61">
        <v>2.5856496444731738E-3</v>
      </c>
      <c r="D72" s="13">
        <f t="shared" si="6"/>
        <v>729.59900883430305</v>
      </c>
      <c r="E72" s="64">
        <v>6.2486533074768372E-3</v>
      </c>
      <c r="F72" s="88">
        <f t="shared" si="7"/>
        <v>1031.5020469726353</v>
      </c>
    </row>
    <row r="73" spans="1:6">
      <c r="A73" s="50">
        <v>39</v>
      </c>
      <c r="B73" s="13">
        <f t="shared" si="5"/>
        <v>226.42727860374919</v>
      </c>
      <c r="C73" s="61">
        <v>1.9392372333548805E-3</v>
      </c>
      <c r="D73" s="13">
        <f t="shared" si="6"/>
        <v>578.64748976513681</v>
      </c>
      <c r="E73" s="64">
        <v>4.9558284852402497E-3</v>
      </c>
      <c r="F73" s="88">
        <f t="shared" si="7"/>
        <v>805.074768368886</v>
      </c>
    </row>
    <row r="74" spans="1:6">
      <c r="A74" s="20">
        <v>40</v>
      </c>
      <c r="B74" s="13">
        <f t="shared" si="5"/>
        <v>301.90303813833225</v>
      </c>
      <c r="C74" s="61">
        <v>2.5856496444731738E-3</v>
      </c>
      <c r="D74" s="13">
        <f t="shared" si="6"/>
        <v>905.70911441499675</v>
      </c>
      <c r="E74" s="64">
        <v>7.7569489334195219E-3</v>
      </c>
      <c r="F74" s="88">
        <f t="shared" si="7"/>
        <v>1207.612152553329</v>
      </c>
    </row>
    <row r="75" spans="1:6">
      <c r="A75" s="20">
        <v>41</v>
      </c>
      <c r="B75" s="13">
        <f t="shared" si="5"/>
        <v>251.5858651152769</v>
      </c>
      <c r="C75" s="61">
        <v>2.1547080370609784E-3</v>
      </c>
      <c r="D75" s="13">
        <f t="shared" si="6"/>
        <v>603.8060762766645</v>
      </c>
      <c r="E75" s="64">
        <v>5.1712992889463476E-3</v>
      </c>
      <c r="F75" s="88">
        <f t="shared" si="7"/>
        <v>855.39194139194137</v>
      </c>
    </row>
    <row r="76" spans="1:6">
      <c r="A76" s="20">
        <v>42</v>
      </c>
      <c r="B76" s="13">
        <f t="shared" si="5"/>
        <v>150.95151906916612</v>
      </c>
      <c r="C76" s="61">
        <v>1.2928248222365869E-3</v>
      </c>
      <c r="D76" s="13">
        <f t="shared" si="6"/>
        <v>452.85455720749837</v>
      </c>
      <c r="E76" s="64">
        <v>3.8784744667097609E-3</v>
      </c>
      <c r="F76" s="88">
        <f t="shared" si="7"/>
        <v>603.8060762766645</v>
      </c>
    </row>
    <row r="77" spans="1:6">
      <c r="A77" s="20">
        <v>43</v>
      </c>
      <c r="B77" s="13">
        <f t="shared" si="5"/>
        <v>150.95151906916612</v>
      </c>
      <c r="C77" s="61">
        <v>1.2928248222365869E-3</v>
      </c>
      <c r="D77" s="13">
        <f t="shared" si="6"/>
        <v>956.02628743805224</v>
      </c>
      <c r="E77" s="64">
        <v>8.1878905408317177E-3</v>
      </c>
      <c r="F77" s="88">
        <f t="shared" si="7"/>
        <v>1106.9778065072182</v>
      </c>
    </row>
    <row r="78" spans="1:6">
      <c r="A78" s="20">
        <v>44</v>
      </c>
      <c r="B78" s="13">
        <f t="shared" si="5"/>
        <v>226.42727860374919</v>
      </c>
      <c r="C78" s="61">
        <v>1.9392372333548805E-3</v>
      </c>
      <c r="D78" s="13">
        <f t="shared" si="6"/>
        <v>603.8060762766645</v>
      </c>
      <c r="E78" s="64">
        <v>5.1712992889463476E-3</v>
      </c>
      <c r="F78" s="88">
        <f t="shared" si="7"/>
        <v>830.23335488041369</v>
      </c>
    </row>
    <row r="79" spans="1:6">
      <c r="A79" s="20">
        <v>45</v>
      </c>
      <c r="B79" s="13">
        <f t="shared" si="5"/>
        <v>251.5858651152769</v>
      </c>
      <c r="C79" s="61">
        <v>2.1547080370609784E-3</v>
      </c>
      <c r="D79" s="13">
        <f t="shared" si="6"/>
        <v>654.12324929971987</v>
      </c>
      <c r="E79" s="64">
        <v>5.6022408963585435E-3</v>
      </c>
      <c r="F79" s="88">
        <f t="shared" si="7"/>
        <v>905.70911441499675</v>
      </c>
    </row>
    <row r="80" spans="1:6">
      <c r="A80" s="20">
        <v>46</v>
      </c>
      <c r="B80" s="13">
        <f t="shared" si="5"/>
        <v>528.33031674208155</v>
      </c>
      <c r="C80" s="61">
        <v>4.5248868778280547E-3</v>
      </c>
      <c r="D80" s="13">
        <f t="shared" si="6"/>
        <v>603.8060762766645</v>
      </c>
      <c r="E80" s="64">
        <v>5.1712992889463476E-3</v>
      </c>
      <c r="F80" s="88">
        <f t="shared" si="7"/>
        <v>1132.136393018746</v>
      </c>
    </row>
    <row r="81" spans="1:6">
      <c r="A81" s="20">
        <v>47</v>
      </c>
      <c r="B81" s="13">
        <f t="shared" si="5"/>
        <v>427.69597069597069</v>
      </c>
      <c r="C81" s="61">
        <v>3.663003663003663E-3</v>
      </c>
      <c r="D81" s="13">
        <f t="shared" si="6"/>
        <v>704.44042232277525</v>
      </c>
      <c r="E81" s="64">
        <v>6.0331825037707393E-3</v>
      </c>
      <c r="F81" s="88">
        <f t="shared" si="7"/>
        <v>1132.1363930187458</v>
      </c>
    </row>
    <row r="82" spans="1:6">
      <c r="A82" s="20">
        <v>48</v>
      </c>
      <c r="B82" s="13">
        <f t="shared" si="5"/>
        <v>301.90303813833225</v>
      </c>
      <c r="C82" s="61">
        <v>2.5856496444731738E-3</v>
      </c>
      <c r="D82" s="13">
        <f t="shared" si="6"/>
        <v>1106.9778065072182</v>
      </c>
      <c r="E82" s="64">
        <v>9.4807153630683035E-3</v>
      </c>
      <c r="F82" s="88">
        <f t="shared" si="7"/>
        <v>1408.8808446455505</v>
      </c>
    </row>
    <row r="83" spans="1:6">
      <c r="A83" s="20">
        <v>49</v>
      </c>
      <c r="B83" s="13">
        <f t="shared" si="5"/>
        <v>276.74445162680456</v>
      </c>
      <c r="C83" s="61">
        <v>2.3701788407670759E-3</v>
      </c>
      <c r="D83" s="13">
        <f t="shared" si="6"/>
        <v>930.86770092652444</v>
      </c>
      <c r="E83" s="64">
        <v>7.9724197371256189E-3</v>
      </c>
      <c r="F83" s="88">
        <f t="shared" si="7"/>
        <v>1207.612152553329</v>
      </c>
    </row>
    <row r="84" spans="1:6">
      <c r="A84" s="20">
        <v>50</v>
      </c>
      <c r="B84" s="13">
        <f t="shared" si="5"/>
        <v>276.74445162680456</v>
      </c>
      <c r="C84" s="61">
        <v>2.3701788407670759E-3</v>
      </c>
      <c r="D84" s="13">
        <f t="shared" si="6"/>
        <v>1182.4535660418014</v>
      </c>
      <c r="E84" s="64">
        <v>1.0127127774186598E-2</v>
      </c>
      <c r="F84" s="88">
        <f t="shared" si="7"/>
        <v>1459.1980176686061</v>
      </c>
    </row>
    <row r="85" spans="1:6">
      <c r="A85" s="20">
        <v>51</v>
      </c>
      <c r="B85" s="13">
        <f t="shared" si="5"/>
        <v>201.2686920922215</v>
      </c>
      <c r="C85" s="61">
        <v>1.7237664296487825E-3</v>
      </c>
      <c r="D85" s="13">
        <f t="shared" si="6"/>
        <v>905.70911441499675</v>
      </c>
      <c r="E85" s="64">
        <v>7.7569489334195219E-3</v>
      </c>
      <c r="F85" s="88">
        <f t="shared" si="7"/>
        <v>1106.9778065072182</v>
      </c>
    </row>
    <row r="86" spans="1:6">
      <c r="A86" s="20">
        <v>52</v>
      </c>
      <c r="B86" s="13">
        <f t="shared" si="5"/>
        <v>327.06162464985994</v>
      </c>
      <c r="C86" s="61">
        <v>2.8011204481792717E-3</v>
      </c>
      <c r="D86" s="13">
        <f t="shared" si="6"/>
        <v>930.86770092652444</v>
      </c>
      <c r="E86" s="64">
        <v>7.9724197371256189E-3</v>
      </c>
      <c r="F86" s="88">
        <f t="shared" si="7"/>
        <v>1257.9293255763844</v>
      </c>
    </row>
    <row r="87" spans="1:6">
      <c r="A87" s="20">
        <v>53</v>
      </c>
      <c r="B87" s="13">
        <f t="shared" si="5"/>
        <v>301.90303813833225</v>
      </c>
      <c r="C87" s="61">
        <v>2.5856496444731738E-3</v>
      </c>
      <c r="D87" s="13">
        <f t="shared" si="6"/>
        <v>805.074768368886</v>
      </c>
      <c r="E87" s="64">
        <v>6.8950657185951301E-3</v>
      </c>
      <c r="F87" s="88">
        <f t="shared" si="7"/>
        <v>1106.9778065072182</v>
      </c>
    </row>
    <row r="88" spans="1:6">
      <c r="A88" s="20">
        <v>54</v>
      </c>
      <c r="B88" s="13">
        <f t="shared" si="5"/>
        <v>301.90303813833225</v>
      </c>
      <c r="C88" s="61">
        <v>2.5856496444731738E-3</v>
      </c>
      <c r="D88" s="13">
        <f t="shared" si="6"/>
        <v>905.70911441499675</v>
      </c>
      <c r="E88" s="64">
        <v>7.7569489334195219E-3</v>
      </c>
      <c r="F88" s="88">
        <f t="shared" si="7"/>
        <v>1207.612152553329</v>
      </c>
    </row>
    <row r="89" spans="1:6">
      <c r="A89" s="20">
        <v>55</v>
      </c>
      <c r="B89" s="13">
        <f t="shared" si="5"/>
        <v>553.48890325360912</v>
      </c>
      <c r="C89" s="61">
        <v>4.7403576815341518E-3</v>
      </c>
      <c r="D89" s="13">
        <f t="shared" si="6"/>
        <v>956.02628743805224</v>
      </c>
      <c r="E89" s="64">
        <v>8.1878905408317177E-3</v>
      </c>
      <c r="F89" s="88">
        <f t="shared" si="7"/>
        <v>1509.5151906916612</v>
      </c>
    </row>
    <row r="90" spans="1:6">
      <c r="A90" s="20">
        <v>56</v>
      </c>
      <c r="B90" s="13">
        <f t="shared" si="5"/>
        <v>327.06162464985994</v>
      </c>
      <c r="C90" s="61">
        <v>2.8011204481792717E-3</v>
      </c>
      <c r="D90" s="13">
        <f t="shared" si="6"/>
        <v>553.48890325360912</v>
      </c>
      <c r="E90" s="64">
        <v>4.7403576815341518E-3</v>
      </c>
      <c r="F90" s="88">
        <f t="shared" si="7"/>
        <v>880.55052790346906</v>
      </c>
    </row>
    <row r="91" spans="1:6">
      <c r="A91" s="20">
        <v>57</v>
      </c>
      <c r="B91" s="13">
        <f t="shared" si="5"/>
        <v>427.69597069597069</v>
      </c>
      <c r="C91" s="61">
        <v>3.663003663003663E-3</v>
      </c>
      <c r="D91" s="13">
        <f t="shared" si="6"/>
        <v>578.64748976513681</v>
      </c>
      <c r="E91" s="64">
        <v>4.9558284852402497E-3</v>
      </c>
      <c r="F91" s="88">
        <f t="shared" si="7"/>
        <v>1006.3434604611075</v>
      </c>
    </row>
    <row r="92" spans="1:6">
      <c r="A92" s="20">
        <v>58</v>
      </c>
      <c r="B92" s="13">
        <f t="shared" si="5"/>
        <v>452.85455720749837</v>
      </c>
      <c r="C92" s="61">
        <v>3.8784744667097609E-3</v>
      </c>
      <c r="D92" s="13">
        <f t="shared" si="6"/>
        <v>704.44042232277525</v>
      </c>
      <c r="E92" s="64">
        <v>6.0331825037707393E-3</v>
      </c>
      <c r="F92" s="88">
        <f t="shared" si="7"/>
        <v>1157.2949795302736</v>
      </c>
    </row>
    <row r="93" spans="1:6">
      <c r="A93" s="20">
        <v>59</v>
      </c>
      <c r="B93" s="13">
        <f t="shared" si="5"/>
        <v>452.85455720749837</v>
      </c>
      <c r="C93" s="61">
        <v>3.8784744667097609E-3</v>
      </c>
      <c r="D93" s="13">
        <f t="shared" si="6"/>
        <v>503.17173023055381</v>
      </c>
      <c r="E93" s="64">
        <v>4.3094160741219568E-3</v>
      </c>
      <c r="F93" s="88">
        <f t="shared" si="7"/>
        <v>956.02628743805212</v>
      </c>
    </row>
    <row r="94" spans="1:6">
      <c r="A94" s="20">
        <v>60</v>
      </c>
      <c r="B94" s="13">
        <f t="shared" si="5"/>
        <v>226.42727860374919</v>
      </c>
      <c r="C94" s="61">
        <v>1.9392372333548805E-3</v>
      </c>
      <c r="D94" s="13">
        <f t="shared" si="6"/>
        <v>478.01314371902612</v>
      </c>
      <c r="E94" s="64">
        <v>4.0939452704158589E-3</v>
      </c>
      <c r="F94" s="88">
        <f t="shared" si="7"/>
        <v>704.44042232277525</v>
      </c>
    </row>
    <row r="95" spans="1:6">
      <c r="A95" s="20">
        <v>61</v>
      </c>
      <c r="B95" s="13">
        <f t="shared" si="5"/>
        <v>226.42727860374919</v>
      </c>
      <c r="C95" s="61">
        <v>1.9392372333548805E-3</v>
      </c>
      <c r="D95" s="13">
        <f t="shared" si="6"/>
        <v>628.96466278819219</v>
      </c>
      <c r="E95" s="64">
        <v>5.3867700926524455E-3</v>
      </c>
      <c r="F95" s="88">
        <f t="shared" si="7"/>
        <v>855.39194139194137</v>
      </c>
    </row>
    <row r="96" spans="1:6">
      <c r="A96" s="20">
        <v>62</v>
      </c>
      <c r="B96" s="13">
        <f t="shared" si="5"/>
        <v>150.95151906916612</v>
      </c>
      <c r="C96" s="61">
        <v>1.2928248222365869E-3</v>
      </c>
      <c r="D96" s="13">
        <f t="shared" si="6"/>
        <v>578.64748976513681</v>
      </c>
      <c r="E96" s="64">
        <v>4.9558284852402497E-3</v>
      </c>
      <c r="F96" s="88">
        <f t="shared" si="7"/>
        <v>729.59900883430294</v>
      </c>
    </row>
    <row r="97" spans="1:6">
      <c r="A97" s="20">
        <v>63</v>
      </c>
      <c r="B97" s="13">
        <f t="shared" si="5"/>
        <v>251.5858651152769</v>
      </c>
      <c r="C97" s="61">
        <v>2.1547080370609784E-3</v>
      </c>
      <c r="D97" s="13">
        <f t="shared" si="6"/>
        <v>503.17173023055381</v>
      </c>
      <c r="E97" s="64">
        <v>4.3094160741219568E-3</v>
      </c>
      <c r="F97" s="88">
        <f t="shared" si="7"/>
        <v>754.75759534583074</v>
      </c>
    </row>
    <row r="98" spans="1:6">
      <c r="A98" s="20">
        <v>64</v>
      </c>
      <c r="B98" s="13">
        <f t="shared" si="5"/>
        <v>276.74445162680456</v>
      </c>
      <c r="C98" s="61">
        <v>2.3701788407670759E-3</v>
      </c>
      <c r="D98" s="13">
        <f t="shared" si="6"/>
        <v>628.96466278819219</v>
      </c>
      <c r="E98" s="64">
        <v>5.3867700926524455E-3</v>
      </c>
      <c r="F98" s="88">
        <f t="shared" si="7"/>
        <v>905.70911441499675</v>
      </c>
    </row>
    <row r="99" spans="1:6">
      <c r="A99" s="20">
        <v>65</v>
      </c>
      <c r="B99" s="13">
        <f t="shared" ref="B99:B149" si="8">+C99*$F$151</f>
        <v>276.74445162680456</v>
      </c>
      <c r="C99" s="61">
        <v>2.3701788407670759E-3</v>
      </c>
      <c r="D99" s="13">
        <f t="shared" ref="D99:D149" si="9">+E99*$F$151</f>
        <v>528.33031674208155</v>
      </c>
      <c r="E99" s="64">
        <v>4.5248868778280547E-3</v>
      </c>
      <c r="F99" s="88">
        <f t="shared" ref="F99:F149" si="10">SUM(B99+D99)</f>
        <v>805.07476836888611</v>
      </c>
    </row>
    <row r="100" spans="1:6">
      <c r="A100" s="20">
        <v>66</v>
      </c>
      <c r="B100" s="13">
        <f t="shared" si="8"/>
        <v>452.85455720749837</v>
      </c>
      <c r="C100" s="61">
        <v>3.8784744667097609E-3</v>
      </c>
      <c r="D100" s="13">
        <f t="shared" si="9"/>
        <v>578.64748976513681</v>
      </c>
      <c r="E100" s="64">
        <v>4.9558284852402497E-3</v>
      </c>
      <c r="F100" s="88">
        <f t="shared" si="10"/>
        <v>1031.5020469726351</v>
      </c>
    </row>
    <row r="101" spans="1:6">
      <c r="A101" s="20">
        <v>67</v>
      </c>
      <c r="B101" s="13">
        <f t="shared" si="8"/>
        <v>276.74445162680456</v>
      </c>
      <c r="C101" s="61">
        <v>2.3701788407670759E-3</v>
      </c>
      <c r="D101" s="13">
        <f t="shared" si="9"/>
        <v>427.69597069597069</v>
      </c>
      <c r="E101" s="64">
        <v>3.663003663003663E-3</v>
      </c>
      <c r="F101" s="88">
        <f t="shared" si="10"/>
        <v>704.44042232277525</v>
      </c>
    </row>
    <row r="102" spans="1:6">
      <c r="A102" s="20">
        <v>68</v>
      </c>
      <c r="B102" s="13">
        <f t="shared" si="8"/>
        <v>276.74445162680456</v>
      </c>
      <c r="C102" s="61">
        <v>2.3701788407670759E-3</v>
      </c>
      <c r="D102" s="13">
        <f t="shared" si="9"/>
        <v>452.85455720749837</v>
      </c>
      <c r="E102" s="64">
        <v>3.8784744667097609E-3</v>
      </c>
      <c r="F102" s="88">
        <f t="shared" si="10"/>
        <v>729.59900883430294</v>
      </c>
    </row>
    <row r="103" spans="1:6">
      <c r="A103" s="20">
        <v>69</v>
      </c>
      <c r="B103" s="13">
        <f t="shared" si="8"/>
        <v>352.22021116138762</v>
      </c>
      <c r="C103" s="61">
        <v>3.0165912518853697E-3</v>
      </c>
      <c r="D103" s="13">
        <f t="shared" si="9"/>
        <v>327.06162464985994</v>
      </c>
      <c r="E103" s="64">
        <v>2.8011204481792717E-3</v>
      </c>
      <c r="F103" s="88">
        <f t="shared" si="10"/>
        <v>679.28183581124756</v>
      </c>
    </row>
    <row r="104" spans="1:6">
      <c r="A104" s="20">
        <v>70</v>
      </c>
      <c r="B104" s="13">
        <f t="shared" si="8"/>
        <v>276.74445162680456</v>
      </c>
      <c r="C104" s="61">
        <v>2.3701788407670759E-3</v>
      </c>
      <c r="D104" s="13">
        <f t="shared" si="9"/>
        <v>402.537384184443</v>
      </c>
      <c r="E104" s="64">
        <v>3.4475328592975651E-3</v>
      </c>
      <c r="F104" s="88">
        <f t="shared" si="10"/>
        <v>679.28183581124756</v>
      </c>
    </row>
    <row r="105" spans="1:6">
      <c r="A105" s="20">
        <v>71</v>
      </c>
      <c r="B105" s="13">
        <f t="shared" si="8"/>
        <v>327.06162464985994</v>
      </c>
      <c r="C105" s="61">
        <v>2.8011204481792717E-3</v>
      </c>
      <c r="D105" s="13">
        <f t="shared" si="9"/>
        <v>402.537384184443</v>
      </c>
      <c r="E105" s="64">
        <v>3.4475328592975651E-3</v>
      </c>
      <c r="F105" s="88">
        <f t="shared" si="10"/>
        <v>729.59900883430294</v>
      </c>
    </row>
    <row r="106" spans="1:6">
      <c r="A106" s="20">
        <v>72</v>
      </c>
      <c r="B106" s="13">
        <f t="shared" si="8"/>
        <v>251.5858651152769</v>
      </c>
      <c r="C106" s="61">
        <v>2.1547080370609784E-3</v>
      </c>
      <c r="D106" s="13">
        <f t="shared" si="9"/>
        <v>226.42727860374919</v>
      </c>
      <c r="E106" s="64">
        <v>1.9392372333548805E-3</v>
      </c>
      <c r="F106" s="88">
        <f t="shared" si="10"/>
        <v>478.01314371902606</v>
      </c>
    </row>
    <row r="107" spans="1:6">
      <c r="A107" s="20">
        <v>73</v>
      </c>
      <c r="B107" s="13">
        <f t="shared" si="8"/>
        <v>251.5858651152769</v>
      </c>
      <c r="C107" s="61">
        <v>2.1547080370609784E-3</v>
      </c>
      <c r="D107" s="13">
        <f t="shared" si="9"/>
        <v>301.90303813833225</v>
      </c>
      <c r="E107" s="64">
        <v>2.5856496444731738E-3</v>
      </c>
      <c r="F107" s="88">
        <f t="shared" si="10"/>
        <v>553.48890325360912</v>
      </c>
    </row>
    <row r="108" spans="1:6">
      <c r="A108" s="20">
        <v>74</v>
      </c>
      <c r="B108" s="13">
        <f t="shared" si="8"/>
        <v>276.74445162680456</v>
      </c>
      <c r="C108" s="61">
        <v>2.3701788407670759E-3</v>
      </c>
      <c r="D108" s="13">
        <f t="shared" si="9"/>
        <v>402.537384184443</v>
      </c>
      <c r="E108" s="64">
        <v>3.4475328592975651E-3</v>
      </c>
      <c r="F108" s="88">
        <f t="shared" si="10"/>
        <v>679.28183581124756</v>
      </c>
    </row>
    <row r="109" spans="1:6">
      <c r="A109" s="20">
        <v>75</v>
      </c>
      <c r="B109" s="13">
        <f t="shared" si="8"/>
        <v>352.22021116138762</v>
      </c>
      <c r="C109" s="61">
        <v>3.0165912518853697E-3</v>
      </c>
      <c r="D109" s="13">
        <f t="shared" si="9"/>
        <v>176.11010558069381</v>
      </c>
      <c r="E109" s="64">
        <v>1.5082956259426848E-3</v>
      </c>
      <c r="F109" s="88">
        <f t="shared" si="10"/>
        <v>528.33031674208144</v>
      </c>
    </row>
    <row r="110" spans="1:6">
      <c r="A110" s="20">
        <v>76</v>
      </c>
      <c r="B110" s="13">
        <f t="shared" si="8"/>
        <v>301.90303813833225</v>
      </c>
      <c r="C110" s="61">
        <v>2.5856496444731738E-3</v>
      </c>
      <c r="D110" s="13">
        <f t="shared" si="9"/>
        <v>352.22021116138762</v>
      </c>
      <c r="E110" s="64">
        <v>3.0165912518853697E-3</v>
      </c>
      <c r="F110" s="88">
        <f t="shared" si="10"/>
        <v>654.12324929971987</v>
      </c>
    </row>
    <row r="111" spans="1:6">
      <c r="A111" s="20">
        <v>77</v>
      </c>
      <c r="B111" s="13">
        <f t="shared" si="8"/>
        <v>150.95151906916612</v>
      </c>
      <c r="C111" s="61">
        <v>1.2928248222365869E-3</v>
      </c>
      <c r="D111" s="13">
        <f t="shared" si="9"/>
        <v>478.01314371902612</v>
      </c>
      <c r="E111" s="64">
        <v>4.0939452704158589E-3</v>
      </c>
      <c r="F111" s="88">
        <f t="shared" si="10"/>
        <v>628.9646627881923</v>
      </c>
    </row>
    <row r="112" spans="1:6">
      <c r="A112" s="20">
        <v>78</v>
      </c>
      <c r="B112" s="13">
        <f t="shared" si="8"/>
        <v>226.42727860374919</v>
      </c>
      <c r="C112" s="61">
        <v>1.9392372333548805E-3</v>
      </c>
      <c r="D112" s="13">
        <f t="shared" si="9"/>
        <v>201.2686920922215</v>
      </c>
      <c r="E112" s="64">
        <v>1.7237664296487825E-3</v>
      </c>
      <c r="F112" s="88">
        <f t="shared" si="10"/>
        <v>427.69597069597069</v>
      </c>
    </row>
    <row r="113" spans="1:6">
      <c r="A113" s="20">
        <v>79</v>
      </c>
      <c r="B113" s="13">
        <f t="shared" si="8"/>
        <v>150.95151906916612</v>
      </c>
      <c r="C113" s="61">
        <v>1.2928248222365869E-3</v>
      </c>
      <c r="D113" s="13">
        <f t="shared" si="9"/>
        <v>226.42727860374919</v>
      </c>
      <c r="E113" s="64">
        <v>1.9392372333548805E-3</v>
      </c>
      <c r="F113" s="88">
        <f t="shared" si="10"/>
        <v>377.37879767291531</v>
      </c>
    </row>
    <row r="114" spans="1:6">
      <c r="A114" s="20">
        <v>80</v>
      </c>
      <c r="B114" s="13">
        <f t="shared" si="8"/>
        <v>125.79293255763845</v>
      </c>
      <c r="C114" s="61">
        <v>1.0773540185304892E-3</v>
      </c>
      <c r="D114" s="13">
        <f t="shared" si="9"/>
        <v>176.11010558069381</v>
      </c>
      <c r="E114" s="64">
        <v>1.5082956259426848E-3</v>
      </c>
      <c r="F114" s="88">
        <f t="shared" si="10"/>
        <v>301.90303813833225</v>
      </c>
    </row>
    <row r="115" spans="1:6">
      <c r="A115" s="20">
        <v>81</v>
      </c>
      <c r="B115" s="13">
        <f t="shared" si="8"/>
        <v>100.63434604611075</v>
      </c>
      <c r="C115" s="61">
        <v>8.6188321482439127E-4</v>
      </c>
      <c r="D115" s="13">
        <f t="shared" si="9"/>
        <v>226.42727860374919</v>
      </c>
      <c r="E115" s="64">
        <v>1.9392372333548805E-3</v>
      </c>
      <c r="F115" s="88">
        <f t="shared" si="10"/>
        <v>327.06162464985994</v>
      </c>
    </row>
    <row r="116" spans="1:6">
      <c r="A116" s="20">
        <v>82</v>
      </c>
      <c r="B116" s="13">
        <f t="shared" si="8"/>
        <v>125.79293255763845</v>
      </c>
      <c r="C116" s="61">
        <v>1.0773540185304892E-3</v>
      </c>
      <c r="D116" s="13">
        <f t="shared" si="9"/>
        <v>301.90303813833225</v>
      </c>
      <c r="E116" s="64">
        <v>2.5856496444731738E-3</v>
      </c>
      <c r="F116" s="88">
        <f t="shared" si="10"/>
        <v>427.69597069597069</v>
      </c>
    </row>
    <row r="117" spans="1:6">
      <c r="A117" s="20">
        <v>83</v>
      </c>
      <c r="B117" s="13">
        <f t="shared" si="8"/>
        <v>100.63434604611075</v>
      </c>
      <c r="C117" s="61">
        <v>8.6188321482439127E-4</v>
      </c>
      <c r="D117" s="13">
        <f t="shared" si="9"/>
        <v>125.79293255763845</v>
      </c>
      <c r="E117" s="64">
        <v>1.0773540185304892E-3</v>
      </c>
      <c r="F117" s="88">
        <f t="shared" si="10"/>
        <v>226.42727860374919</v>
      </c>
    </row>
    <row r="118" spans="1:6">
      <c r="A118" s="20">
        <v>84</v>
      </c>
      <c r="B118" s="13">
        <f t="shared" si="8"/>
        <v>176.11010558069381</v>
      </c>
      <c r="C118" s="61">
        <v>1.5082956259426848E-3</v>
      </c>
      <c r="D118" s="13">
        <f t="shared" si="9"/>
        <v>125.79293255763845</v>
      </c>
      <c r="E118" s="64">
        <v>1.0773540185304892E-3</v>
      </c>
      <c r="F118" s="88">
        <f t="shared" si="10"/>
        <v>301.90303813833225</v>
      </c>
    </row>
    <row r="119" spans="1:6">
      <c r="A119" s="20">
        <v>85</v>
      </c>
      <c r="B119" s="13">
        <f t="shared" si="8"/>
        <v>75.475759534583062</v>
      </c>
      <c r="C119" s="61">
        <v>6.4641241111829345E-4</v>
      </c>
      <c r="D119" s="13">
        <f t="shared" si="9"/>
        <v>150.95151906916612</v>
      </c>
      <c r="E119" s="64">
        <v>1.2928248222365869E-3</v>
      </c>
      <c r="F119" s="88">
        <f t="shared" si="10"/>
        <v>226.42727860374919</v>
      </c>
    </row>
    <row r="120" spans="1:6">
      <c r="A120" s="20">
        <v>86</v>
      </c>
      <c r="B120" s="13">
        <f t="shared" si="8"/>
        <v>75.475759534583062</v>
      </c>
      <c r="C120" s="61">
        <v>6.4641241111829345E-4</v>
      </c>
      <c r="D120" s="13">
        <f t="shared" si="9"/>
        <v>125.79293255763845</v>
      </c>
      <c r="E120" s="64">
        <v>1.0773540185304892E-3</v>
      </c>
      <c r="F120" s="88">
        <f t="shared" si="10"/>
        <v>201.2686920922215</v>
      </c>
    </row>
    <row r="121" spans="1:6">
      <c r="A121" s="20">
        <v>87</v>
      </c>
      <c r="B121" s="13">
        <f t="shared" si="8"/>
        <v>50.317173023055375</v>
      </c>
      <c r="C121" s="61">
        <v>4.3094160741219563E-4</v>
      </c>
      <c r="D121" s="13">
        <f t="shared" si="9"/>
        <v>125.79293255763845</v>
      </c>
      <c r="E121" s="64">
        <v>1.0773540185304892E-3</v>
      </c>
      <c r="F121" s="88">
        <f t="shared" si="10"/>
        <v>176.11010558069381</v>
      </c>
    </row>
    <row r="122" spans="1:6">
      <c r="A122" s="20">
        <v>88</v>
      </c>
      <c r="B122" s="13">
        <f t="shared" si="8"/>
        <v>25.158586511527687</v>
      </c>
      <c r="C122" s="61">
        <v>2.1547080370609782E-4</v>
      </c>
      <c r="D122" s="13">
        <f t="shared" si="9"/>
        <v>100.63434604611075</v>
      </c>
      <c r="E122" s="64">
        <v>8.6188321482439127E-4</v>
      </c>
      <c r="F122" s="88">
        <f t="shared" si="10"/>
        <v>125.79293255763844</v>
      </c>
    </row>
    <row r="123" spans="1:6">
      <c r="A123" s="20">
        <v>89</v>
      </c>
      <c r="B123" s="13">
        <f t="shared" si="8"/>
        <v>50.317173023055375</v>
      </c>
      <c r="C123" s="61">
        <v>4.3094160741219563E-4</v>
      </c>
      <c r="D123" s="13">
        <f t="shared" si="9"/>
        <v>100.63434604611075</v>
      </c>
      <c r="E123" s="64">
        <v>8.6188321482439127E-4</v>
      </c>
      <c r="F123" s="88">
        <f t="shared" si="10"/>
        <v>150.95151906916612</v>
      </c>
    </row>
    <row r="124" spans="1:6">
      <c r="A124" s="20">
        <v>90</v>
      </c>
      <c r="B124" s="13">
        <f t="shared" si="8"/>
        <v>50.317173023055375</v>
      </c>
      <c r="C124" s="61">
        <v>4.3094160741219563E-4</v>
      </c>
      <c r="D124" s="13">
        <f t="shared" si="9"/>
        <v>50.317173023055375</v>
      </c>
      <c r="E124" s="64">
        <v>4.3094160741219563E-4</v>
      </c>
      <c r="F124" s="88">
        <f t="shared" si="10"/>
        <v>100.63434604611075</v>
      </c>
    </row>
    <row r="125" spans="1:6">
      <c r="A125" s="20">
        <v>91</v>
      </c>
      <c r="B125" s="13">
        <f t="shared" si="8"/>
        <v>0</v>
      </c>
      <c r="C125" s="61">
        <v>0</v>
      </c>
      <c r="D125" s="13">
        <f t="shared" si="9"/>
        <v>50.317173023055375</v>
      </c>
      <c r="E125" s="64">
        <v>4.3094160741219563E-4</v>
      </c>
      <c r="F125" s="88">
        <f t="shared" si="10"/>
        <v>50.317173023055375</v>
      </c>
    </row>
    <row r="126" spans="1:6">
      <c r="A126" s="20">
        <v>92</v>
      </c>
      <c r="B126" s="13">
        <f t="shared" si="8"/>
        <v>25.158586511527687</v>
      </c>
      <c r="C126" s="61">
        <v>2.1547080370609782E-4</v>
      </c>
      <c r="D126" s="13">
        <f t="shared" si="9"/>
        <v>50.317173023055375</v>
      </c>
      <c r="E126" s="64">
        <v>4.3094160741219563E-4</v>
      </c>
      <c r="F126" s="88">
        <f t="shared" si="10"/>
        <v>75.475759534583062</v>
      </c>
    </row>
    <row r="127" spans="1:6">
      <c r="A127" s="20">
        <v>93</v>
      </c>
      <c r="B127" s="13">
        <f t="shared" si="8"/>
        <v>25.158586511527687</v>
      </c>
      <c r="C127" s="61">
        <v>2.1547080370609782E-4</v>
      </c>
      <c r="D127" s="13">
        <f t="shared" si="9"/>
        <v>25.158586511527687</v>
      </c>
      <c r="E127" s="64">
        <v>2.1547080370609782E-4</v>
      </c>
      <c r="F127" s="88">
        <f t="shared" si="10"/>
        <v>50.317173023055375</v>
      </c>
    </row>
    <row r="128" spans="1:6">
      <c r="A128" s="20">
        <v>94</v>
      </c>
      <c r="B128" s="13">
        <f t="shared" si="8"/>
        <v>25.158586511527687</v>
      </c>
      <c r="C128" s="61">
        <v>2.1547080370609782E-4</v>
      </c>
      <c r="D128" s="13">
        <f t="shared" si="9"/>
        <v>50.317173023055375</v>
      </c>
      <c r="E128" s="64">
        <v>4.3094160741219563E-4</v>
      </c>
      <c r="F128" s="88">
        <f t="shared" si="10"/>
        <v>75.475759534583062</v>
      </c>
    </row>
    <row r="129" spans="1:6">
      <c r="A129" s="20">
        <v>95</v>
      </c>
      <c r="B129" s="13">
        <f t="shared" si="8"/>
        <v>0</v>
      </c>
      <c r="C129" s="61">
        <v>0</v>
      </c>
      <c r="D129" s="13">
        <f t="shared" si="9"/>
        <v>75.475759534583062</v>
      </c>
      <c r="E129" s="64">
        <v>6.4641241111829345E-4</v>
      </c>
      <c r="F129" s="88">
        <f t="shared" si="10"/>
        <v>75.475759534583062</v>
      </c>
    </row>
    <row r="130" spans="1:6">
      <c r="A130" s="20">
        <v>96</v>
      </c>
      <c r="B130" s="13">
        <f t="shared" si="8"/>
        <v>0</v>
      </c>
      <c r="C130" s="61">
        <v>0</v>
      </c>
      <c r="D130" s="13">
        <f t="shared" si="9"/>
        <v>75.475759534583062</v>
      </c>
      <c r="E130" s="64">
        <v>6.4641241111829345E-4</v>
      </c>
      <c r="F130" s="88">
        <f t="shared" si="10"/>
        <v>75.475759534583062</v>
      </c>
    </row>
    <row r="131" spans="1:6">
      <c r="A131" s="20">
        <v>97</v>
      </c>
      <c r="B131" s="13">
        <f t="shared" si="8"/>
        <v>0</v>
      </c>
      <c r="C131" s="61">
        <v>0</v>
      </c>
      <c r="D131" s="13">
        <f t="shared" si="9"/>
        <v>0</v>
      </c>
      <c r="E131" s="64">
        <v>0</v>
      </c>
      <c r="F131" s="88">
        <f t="shared" si="10"/>
        <v>0</v>
      </c>
    </row>
    <row r="132" spans="1:6">
      <c r="A132" s="86">
        <v>98</v>
      </c>
      <c r="B132" s="13">
        <f t="shared" si="8"/>
        <v>0</v>
      </c>
      <c r="C132" s="61">
        <v>0</v>
      </c>
      <c r="D132" s="13">
        <f t="shared" si="9"/>
        <v>0</v>
      </c>
      <c r="E132" s="64">
        <v>0</v>
      </c>
      <c r="F132" s="88">
        <f t="shared" si="10"/>
        <v>0</v>
      </c>
    </row>
    <row r="133" spans="1:6">
      <c r="A133" s="87">
        <v>99</v>
      </c>
      <c r="B133" s="13">
        <f t="shared" si="8"/>
        <v>0</v>
      </c>
      <c r="C133" s="61">
        <v>0</v>
      </c>
      <c r="D133" s="13">
        <f t="shared" si="9"/>
        <v>0</v>
      </c>
      <c r="E133" s="64">
        <v>0</v>
      </c>
      <c r="F133" s="88">
        <f t="shared" si="10"/>
        <v>0</v>
      </c>
    </row>
    <row r="134" spans="1:6">
      <c r="A134" s="87">
        <v>100</v>
      </c>
      <c r="B134" s="13">
        <f t="shared" si="8"/>
        <v>0</v>
      </c>
      <c r="C134" s="61">
        <v>0</v>
      </c>
      <c r="D134" s="13">
        <f t="shared" si="9"/>
        <v>0</v>
      </c>
      <c r="E134" s="64">
        <v>0</v>
      </c>
      <c r="F134" s="88">
        <f t="shared" si="10"/>
        <v>0</v>
      </c>
    </row>
    <row r="135" spans="1:6">
      <c r="A135" s="87">
        <v>101</v>
      </c>
      <c r="B135" s="13">
        <f t="shared" si="8"/>
        <v>0</v>
      </c>
      <c r="C135" s="61">
        <v>0</v>
      </c>
      <c r="D135" s="13">
        <f t="shared" si="9"/>
        <v>0</v>
      </c>
      <c r="E135" s="64">
        <v>0</v>
      </c>
      <c r="F135" s="88">
        <f t="shared" si="10"/>
        <v>0</v>
      </c>
    </row>
    <row r="136" spans="1:6">
      <c r="A136" s="87">
        <v>102</v>
      </c>
      <c r="B136" s="13">
        <f t="shared" si="8"/>
        <v>0</v>
      </c>
      <c r="C136" s="61">
        <v>0</v>
      </c>
      <c r="D136" s="13">
        <f t="shared" si="9"/>
        <v>0</v>
      </c>
      <c r="E136" s="64">
        <v>0</v>
      </c>
      <c r="F136" s="88">
        <f t="shared" si="10"/>
        <v>0</v>
      </c>
    </row>
    <row r="137" spans="1:6">
      <c r="A137" s="87">
        <v>103</v>
      </c>
      <c r="B137" s="13">
        <f t="shared" si="8"/>
        <v>0</v>
      </c>
      <c r="C137" s="61">
        <v>0</v>
      </c>
      <c r="D137" s="13">
        <f t="shared" si="9"/>
        <v>0</v>
      </c>
      <c r="E137" s="64">
        <v>0</v>
      </c>
      <c r="F137" s="88">
        <f t="shared" si="10"/>
        <v>0</v>
      </c>
    </row>
    <row r="138" spans="1:6">
      <c r="A138" s="87">
        <v>104</v>
      </c>
      <c r="B138" s="13">
        <f t="shared" si="8"/>
        <v>0</v>
      </c>
      <c r="C138" s="61">
        <v>0</v>
      </c>
      <c r="D138" s="13">
        <f t="shared" si="9"/>
        <v>0</v>
      </c>
      <c r="E138" s="64">
        <v>0</v>
      </c>
      <c r="F138" s="88">
        <f t="shared" si="10"/>
        <v>0</v>
      </c>
    </row>
    <row r="139" spans="1:6">
      <c r="A139" s="87">
        <v>105</v>
      </c>
      <c r="B139" s="13">
        <f t="shared" si="8"/>
        <v>0</v>
      </c>
      <c r="C139" s="61">
        <v>0</v>
      </c>
      <c r="D139" s="13">
        <f t="shared" si="9"/>
        <v>0</v>
      </c>
      <c r="E139" s="64">
        <v>0</v>
      </c>
      <c r="F139" s="88">
        <f t="shared" si="10"/>
        <v>0</v>
      </c>
    </row>
    <row r="140" spans="1:6">
      <c r="A140" s="87">
        <v>106</v>
      </c>
      <c r="B140" s="13">
        <f t="shared" si="8"/>
        <v>0</v>
      </c>
      <c r="C140" s="61">
        <v>0</v>
      </c>
      <c r="D140" s="13">
        <f t="shared" si="9"/>
        <v>0</v>
      </c>
      <c r="E140" s="64">
        <v>0</v>
      </c>
      <c r="F140" s="88">
        <f t="shared" si="10"/>
        <v>0</v>
      </c>
    </row>
    <row r="141" spans="1:6">
      <c r="A141" s="87">
        <v>107</v>
      </c>
      <c r="B141" s="13">
        <f t="shared" si="8"/>
        <v>0</v>
      </c>
      <c r="C141" s="61">
        <v>0</v>
      </c>
      <c r="D141" s="13">
        <f t="shared" si="9"/>
        <v>0</v>
      </c>
      <c r="E141" s="64">
        <v>0</v>
      </c>
      <c r="F141" s="88">
        <f t="shared" si="10"/>
        <v>0</v>
      </c>
    </row>
    <row r="142" spans="1:6">
      <c r="A142" s="87">
        <v>108</v>
      </c>
      <c r="B142" s="13">
        <f t="shared" si="8"/>
        <v>0</v>
      </c>
      <c r="C142" s="61">
        <v>0</v>
      </c>
      <c r="D142" s="13">
        <f t="shared" si="9"/>
        <v>0</v>
      </c>
      <c r="E142" s="64">
        <v>0</v>
      </c>
      <c r="F142" s="88">
        <f t="shared" si="10"/>
        <v>0</v>
      </c>
    </row>
    <row r="143" spans="1:6">
      <c r="A143" s="87">
        <v>109</v>
      </c>
      <c r="B143" s="13">
        <f t="shared" si="8"/>
        <v>0</v>
      </c>
      <c r="C143" s="61">
        <v>0</v>
      </c>
      <c r="D143" s="13">
        <f t="shared" si="9"/>
        <v>0</v>
      </c>
      <c r="E143" s="64">
        <v>0</v>
      </c>
      <c r="F143" s="88">
        <f t="shared" si="10"/>
        <v>0</v>
      </c>
    </row>
    <row r="144" spans="1:6">
      <c r="A144" s="87">
        <v>110</v>
      </c>
      <c r="B144" s="13">
        <f t="shared" si="8"/>
        <v>0</v>
      </c>
      <c r="C144" s="61">
        <v>0</v>
      </c>
      <c r="D144" s="13">
        <f t="shared" si="9"/>
        <v>0</v>
      </c>
      <c r="E144" s="64">
        <v>0</v>
      </c>
      <c r="F144" s="88">
        <f t="shared" si="10"/>
        <v>0</v>
      </c>
    </row>
    <row r="145" spans="1:7">
      <c r="A145" s="87">
        <v>111</v>
      </c>
      <c r="B145" s="13">
        <f t="shared" si="8"/>
        <v>0</v>
      </c>
      <c r="C145" s="61">
        <v>0</v>
      </c>
      <c r="D145" s="13">
        <f t="shared" si="9"/>
        <v>0</v>
      </c>
      <c r="E145" s="64">
        <v>0</v>
      </c>
      <c r="F145" s="88">
        <f t="shared" si="10"/>
        <v>0</v>
      </c>
    </row>
    <row r="146" spans="1:7">
      <c r="A146" s="87">
        <v>112</v>
      </c>
      <c r="B146" s="13">
        <f t="shared" si="8"/>
        <v>0</v>
      </c>
      <c r="C146" s="61">
        <v>0</v>
      </c>
      <c r="D146" s="13">
        <f t="shared" si="9"/>
        <v>0</v>
      </c>
      <c r="E146" s="64">
        <v>0</v>
      </c>
      <c r="F146" s="88">
        <f t="shared" si="10"/>
        <v>0</v>
      </c>
    </row>
    <row r="147" spans="1:7">
      <c r="A147" s="87">
        <v>113</v>
      </c>
      <c r="B147" s="13">
        <f t="shared" si="8"/>
        <v>0</v>
      </c>
      <c r="C147" s="61">
        <v>0</v>
      </c>
      <c r="D147" s="13">
        <f t="shared" si="9"/>
        <v>0</v>
      </c>
      <c r="E147" s="64">
        <v>0</v>
      </c>
      <c r="F147" s="88">
        <f t="shared" si="10"/>
        <v>0</v>
      </c>
    </row>
    <row r="148" spans="1:7">
      <c r="A148" s="87">
        <v>114</v>
      </c>
      <c r="B148" s="13">
        <f t="shared" si="8"/>
        <v>0</v>
      </c>
      <c r="C148" s="61">
        <v>0</v>
      </c>
      <c r="D148" s="13">
        <f t="shared" si="9"/>
        <v>0</v>
      </c>
      <c r="E148" s="64">
        <v>0</v>
      </c>
      <c r="F148" s="88">
        <f t="shared" si="10"/>
        <v>0</v>
      </c>
    </row>
    <row r="149" spans="1:7">
      <c r="A149" s="87">
        <v>115</v>
      </c>
      <c r="B149" s="13">
        <f t="shared" si="8"/>
        <v>0</v>
      </c>
      <c r="C149" s="61">
        <v>0</v>
      </c>
      <c r="D149" s="13">
        <f t="shared" si="9"/>
        <v>0</v>
      </c>
      <c r="E149" s="64">
        <v>0</v>
      </c>
      <c r="F149" s="88">
        <f t="shared" si="10"/>
        <v>0</v>
      </c>
    </row>
    <row r="150" spans="1:7">
      <c r="A150" s="16"/>
      <c r="B150" s="13" t="s">
        <v>26</v>
      </c>
      <c r="C150" s="14"/>
      <c r="D150" s="13" t="s">
        <v>26</v>
      </c>
      <c r="E150" s="14"/>
      <c r="F150" s="15"/>
    </row>
    <row r="151" spans="1:7" ht="13.5" thickBot="1">
      <c r="A151" s="17" t="s">
        <v>3</v>
      </c>
      <c r="B151" s="58">
        <f>SUM(B34:B150)</f>
        <v>43021.182934712371</v>
      </c>
      <c r="C151" s="62">
        <v>0.3684550743374273</v>
      </c>
      <c r="D151" s="58">
        <f>SUM(D34:D150)</f>
        <v>73739.817065287629</v>
      </c>
      <c r="E151" s="63">
        <v>0.6315449256625727</v>
      </c>
      <c r="F151" s="93">
        <v>116761</v>
      </c>
    </row>
    <row r="152" spans="1:7">
      <c r="A152" s="22" t="s">
        <v>26</v>
      </c>
      <c r="B152" s="22" t="s">
        <v>26</v>
      </c>
      <c r="C152" s="22" t="s">
        <v>26</v>
      </c>
      <c r="D152" s="22" t="s">
        <v>26</v>
      </c>
      <c r="E152" s="22" t="s">
        <v>26</v>
      </c>
      <c r="F152" s="22" t="s">
        <v>26</v>
      </c>
    </row>
    <row r="153" spans="1:7">
      <c r="B153" s="22">
        <f>SUM(B34:B149)</f>
        <v>43021.182934712371</v>
      </c>
      <c r="C153" s="22">
        <f>SUM(C34:C149)</f>
        <v>0.36845507433742686</v>
      </c>
      <c r="D153" s="22">
        <f>SUM(D34:D149)</f>
        <v>73739.817065287629</v>
      </c>
      <c r="E153" s="22">
        <f>SUM(E34:E149)</f>
        <v>0.63154492566257237</v>
      </c>
      <c r="F153" s="60">
        <f>SUM(F34:F149)</f>
        <v>116761.00000000003</v>
      </c>
    </row>
    <row r="154" spans="1:7">
      <c r="D154" s="61">
        <f>SUM(C151+E151)</f>
        <v>1</v>
      </c>
    </row>
    <row r="155" spans="1:7">
      <c r="D155" s="22">
        <f>SUM(B151+D151)</f>
        <v>116761</v>
      </c>
      <c r="F155" s="60">
        <f>SUM(B153+D153)</f>
        <v>116761</v>
      </c>
    </row>
    <row r="156" spans="1:7">
      <c r="D156" s="22">
        <f>SUM(B153+D153)</f>
        <v>116761</v>
      </c>
      <c r="F156" t="s">
        <v>26</v>
      </c>
    </row>
    <row r="157" spans="1:7">
      <c r="B157">
        <v>48682</v>
      </c>
      <c r="C157">
        <f>+B157*100/F157</f>
        <v>43.101250132804473</v>
      </c>
      <c r="D157">
        <v>64266</v>
      </c>
      <c r="E157">
        <f>+D157*100/F157</f>
        <v>56.898749867195527</v>
      </c>
      <c r="F157">
        <f>SUM(B157+D157)</f>
        <v>112948</v>
      </c>
      <c r="G157">
        <f>SUM(C157+E157)</f>
        <v>100</v>
      </c>
    </row>
  </sheetData>
  <mergeCells count="3">
    <mergeCell ref="A1:F1"/>
    <mergeCell ref="A29:F29"/>
    <mergeCell ref="A30:F30"/>
  </mergeCells>
  <phoneticPr fontId="0" type="noConversion"/>
  <printOptions horizontalCentered="1" verticalCentered="1"/>
  <pageMargins left="0" right="0" top="0" bottom="0" header="0" footer="0"/>
  <pageSetup scale="130" orientation="portrait" horizontalDpi="240" verticalDpi="144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J157"/>
  <sheetViews>
    <sheetView workbookViewId="0">
      <selection activeCell="B34" sqref="B34"/>
    </sheetView>
  </sheetViews>
  <sheetFormatPr baseColWidth="10" defaultRowHeight="12.75"/>
  <cols>
    <col min="8" max="8" width="14.5703125" bestFit="1" customWidth="1"/>
  </cols>
  <sheetData>
    <row r="1" spans="1:10">
      <c r="A1" s="110" t="s">
        <v>90</v>
      </c>
      <c r="B1" s="110"/>
      <c r="C1" s="110"/>
      <c r="D1" s="110"/>
      <c r="E1" s="110"/>
      <c r="F1" s="110"/>
    </row>
    <row r="2" spans="1:10" ht="13.5" thickBot="1">
      <c r="A2" s="111" t="s">
        <v>61</v>
      </c>
      <c r="B2" s="111"/>
      <c r="C2" s="111"/>
      <c r="D2" s="111"/>
      <c r="E2" s="111"/>
      <c r="F2" s="111"/>
    </row>
    <row r="3" spans="1:10" ht="13.5" thickBot="1">
      <c r="A3" s="2" t="s">
        <v>0</v>
      </c>
      <c r="B3" s="3" t="s">
        <v>1</v>
      </c>
      <c r="C3" s="4"/>
      <c r="D3" s="3" t="s">
        <v>2</v>
      </c>
      <c r="E3" s="4"/>
      <c r="F3" s="5" t="s">
        <v>3</v>
      </c>
      <c r="H3">
        <v>61788</v>
      </c>
    </row>
    <row r="4" spans="1:10" ht="13.5" thickBot="1">
      <c r="A4" s="6"/>
      <c r="B4" s="3" t="s">
        <v>4</v>
      </c>
      <c r="C4" s="4" t="s">
        <v>5</v>
      </c>
      <c r="D4" s="3" t="s">
        <v>4</v>
      </c>
      <c r="E4" s="7" t="s">
        <v>5</v>
      </c>
      <c r="F4" s="8"/>
      <c r="I4" t="s">
        <v>71</v>
      </c>
      <c r="J4" t="s">
        <v>72</v>
      </c>
    </row>
    <row r="5" spans="1:10">
      <c r="A5" s="9"/>
      <c r="B5" s="10"/>
      <c r="C5" s="11"/>
      <c r="D5" s="10"/>
      <c r="E5" s="11"/>
      <c r="F5" s="11"/>
      <c r="H5" s="16" t="s">
        <v>8</v>
      </c>
      <c r="I5" s="89">
        <f>-C8</f>
        <v>-6.7157633680135493</v>
      </c>
      <c r="J5" s="90">
        <f>+E8</f>
        <v>6.4481006532784901</v>
      </c>
    </row>
    <row r="6" spans="1:10">
      <c r="A6" s="12" t="s">
        <v>6</v>
      </c>
      <c r="B6" s="42">
        <f>+B34</f>
        <v>1775.4730220179049</v>
      </c>
      <c r="C6" s="14">
        <f>+B6*100/$F$27</f>
        <v>2.510283087345754</v>
      </c>
      <c r="D6" s="42">
        <f>+D34</f>
        <v>1702.742801838858</v>
      </c>
      <c r="E6" s="14">
        <f>+D6*100/$F$27</f>
        <v>2.4074522138882166</v>
      </c>
      <c r="F6" s="45">
        <f>SUM(B6+D6)</f>
        <v>3478.2158238567627</v>
      </c>
      <c r="H6" s="16" t="s">
        <v>9</v>
      </c>
      <c r="I6" s="89">
        <f t="shared" ref="I6:I22" si="0">-C9</f>
        <v>-3.9877207839341868</v>
      </c>
      <c r="J6" s="90">
        <f t="shared" ref="J6:J22" si="1">+E9</f>
        <v>3.9605008468424869</v>
      </c>
    </row>
    <row r="7" spans="1:10">
      <c r="A7" s="16" t="s">
        <v>7</v>
      </c>
      <c r="B7" s="42">
        <f>SUM(B35:B38)</f>
        <v>2974.4520929107184</v>
      </c>
      <c r="C7" s="14">
        <f t="shared" ref="C7:E22" si="2">+B7*100/$F$27</f>
        <v>4.2054802806677962</v>
      </c>
      <c r="D7" s="42">
        <f>SUM(D35:D38)</f>
        <v>2857.8698282119526</v>
      </c>
      <c r="E7" s="14">
        <f t="shared" si="2"/>
        <v>4.0406484393902735</v>
      </c>
      <c r="F7" s="45">
        <f t="shared" ref="F7:F22" si="3">SUM(B7+D7)</f>
        <v>5832.3219211226715</v>
      </c>
      <c r="H7" s="16" t="s">
        <v>10</v>
      </c>
      <c r="I7" s="89">
        <f t="shared" si="0"/>
        <v>-3.307222356641665</v>
      </c>
      <c r="J7" s="90">
        <f t="shared" si="1"/>
        <v>3.8440600048391</v>
      </c>
    </row>
    <row r="8" spans="1:10">
      <c r="A8" s="16" t="s">
        <v>8</v>
      </c>
      <c r="B8" s="42">
        <f>SUM(B6:B7)</f>
        <v>4749.9251149286229</v>
      </c>
      <c r="C8" s="14">
        <f t="shared" si="2"/>
        <v>6.7157633680135493</v>
      </c>
      <c r="D8" s="42">
        <f>SUM(D6:D7)</f>
        <v>4560.6126300508104</v>
      </c>
      <c r="E8" s="14">
        <f t="shared" si="2"/>
        <v>6.4481006532784901</v>
      </c>
      <c r="F8" s="45">
        <f t="shared" si="3"/>
        <v>9310.5377449794323</v>
      </c>
      <c r="H8" s="16" t="s">
        <v>11</v>
      </c>
      <c r="I8" s="89">
        <f t="shared" si="0"/>
        <v>-3.4932252601016205</v>
      </c>
      <c r="J8" s="90">
        <f t="shared" si="1"/>
        <v>5.9868739414468903</v>
      </c>
    </row>
    <row r="9" spans="1:10">
      <c r="A9" s="16" t="s">
        <v>9</v>
      </c>
      <c r="B9" s="42">
        <f>SUM(B39:B43)</f>
        <v>2820.4351560609721</v>
      </c>
      <c r="C9" s="14">
        <f t="shared" si="2"/>
        <v>3.9877207839341868</v>
      </c>
      <c r="D9" s="42">
        <f>SUM(D39:D43)</f>
        <v>2801.183038954754</v>
      </c>
      <c r="E9" s="14">
        <f t="shared" si="2"/>
        <v>3.9605008468424869</v>
      </c>
      <c r="F9" s="45">
        <f t="shared" si="3"/>
        <v>5621.6181950157261</v>
      </c>
      <c r="H9" s="16" t="s">
        <v>12</v>
      </c>
      <c r="I9" s="89">
        <f t="shared" si="0"/>
        <v>-3.3208323251875154</v>
      </c>
      <c r="J9" s="90">
        <f t="shared" si="1"/>
        <v>6.4420517783692235</v>
      </c>
    </row>
    <row r="10" spans="1:10">
      <c r="A10" s="16" t="s">
        <v>10</v>
      </c>
      <c r="B10" s="42">
        <f>SUM(B44:B48)</f>
        <v>2339.1322284055168</v>
      </c>
      <c r="C10" s="14">
        <f t="shared" si="2"/>
        <v>3.307222356641665</v>
      </c>
      <c r="D10" s="42">
        <f>SUM(D44:D48)</f>
        <v>2718.8267602225988</v>
      </c>
      <c r="E10" s="14">
        <f t="shared" si="2"/>
        <v>3.8440600048391</v>
      </c>
      <c r="F10" s="45">
        <f t="shared" si="3"/>
        <v>5057.9589886281155</v>
      </c>
      <c r="H10" s="16" t="s">
        <v>13</v>
      </c>
      <c r="I10" s="89">
        <f t="shared" si="0"/>
        <v>-2.6055528671667072</v>
      </c>
      <c r="J10" s="90">
        <f t="shared" si="1"/>
        <v>5.2398378901524323</v>
      </c>
    </row>
    <row r="11" spans="1:10">
      <c r="A11" s="16" t="s">
        <v>11</v>
      </c>
      <c r="B11" s="42">
        <f>SUM(B49:B53)</f>
        <v>2470.6883619646742</v>
      </c>
      <c r="C11" s="14">
        <f t="shared" si="2"/>
        <v>3.4932252601016205</v>
      </c>
      <c r="D11" s="42">
        <f>SUM(D49:D53)</f>
        <v>4234.3962013065566</v>
      </c>
      <c r="E11" s="14">
        <f t="shared" si="2"/>
        <v>5.9868739414468903</v>
      </c>
      <c r="F11" s="45">
        <f t="shared" si="3"/>
        <v>6705.0845632712308</v>
      </c>
      <c r="H11" s="16" t="s">
        <v>14</v>
      </c>
      <c r="I11" s="89">
        <f t="shared" si="0"/>
        <v>-1.9855431889668522</v>
      </c>
      <c r="J11" s="90">
        <f t="shared" si="1"/>
        <v>3.8848899104766508</v>
      </c>
    </row>
    <row r="12" spans="1:10">
      <c r="A12" s="16" t="s">
        <v>12</v>
      </c>
      <c r="B12" s="42">
        <f>SUM(B54:B58)</f>
        <v>2348.7582869586258</v>
      </c>
      <c r="C12" s="14">
        <f t="shared" si="2"/>
        <v>3.3208323251875154</v>
      </c>
      <c r="D12" s="42">
        <f>SUM(D54:D58)</f>
        <v>4556.3343818049843</v>
      </c>
      <c r="E12" s="14">
        <f t="shared" si="2"/>
        <v>6.4420517783692235</v>
      </c>
      <c r="F12" s="45">
        <f t="shared" si="3"/>
        <v>6905.0926687636102</v>
      </c>
      <c r="H12" s="16" t="s">
        <v>15</v>
      </c>
      <c r="I12" s="89">
        <f t="shared" si="0"/>
        <v>-1.5938785385918219</v>
      </c>
      <c r="J12" s="90">
        <f t="shared" si="1"/>
        <v>3.3692233244616498</v>
      </c>
    </row>
    <row r="13" spans="1:10">
      <c r="A13" s="16" t="s">
        <v>13</v>
      </c>
      <c r="B13" s="42">
        <f>SUM(B59:B63)</f>
        <v>1842.8554318896688</v>
      </c>
      <c r="C13" s="14">
        <f t="shared" si="2"/>
        <v>2.6055528671667072</v>
      </c>
      <c r="D13" s="42">
        <f>SUM(D59:D63)</f>
        <v>3706.0325429470122</v>
      </c>
      <c r="E13" s="14">
        <f t="shared" si="2"/>
        <v>5.2398378901524323</v>
      </c>
      <c r="F13" s="45">
        <f t="shared" si="3"/>
        <v>5548.8879748366808</v>
      </c>
      <c r="H13" s="16" t="s">
        <v>16</v>
      </c>
      <c r="I13" s="89">
        <f t="shared" si="0"/>
        <v>-1.3368013549479798</v>
      </c>
      <c r="J13" s="90">
        <f t="shared" si="1"/>
        <v>3.0894628599080574</v>
      </c>
    </row>
    <row r="14" spans="1:10">
      <c r="A14" s="16" t="s">
        <v>14</v>
      </c>
      <c r="B14" s="42">
        <f>SUM(B64:B68)</f>
        <v>1404.3349866924752</v>
      </c>
      <c r="C14" s="14">
        <f t="shared" si="2"/>
        <v>1.9855431889668522</v>
      </c>
      <c r="D14" s="42">
        <f>SUM(D64:D68)</f>
        <v>2747.7049358819258</v>
      </c>
      <c r="E14" s="14">
        <f t="shared" si="2"/>
        <v>3.8848899104766508</v>
      </c>
      <c r="F14" s="45">
        <f t="shared" si="3"/>
        <v>4152.0399225744013</v>
      </c>
      <c r="H14" s="16" t="s">
        <v>17</v>
      </c>
      <c r="I14" s="89">
        <f t="shared" si="0"/>
        <v>-1.4895354464069681</v>
      </c>
      <c r="J14" s="90">
        <f t="shared" si="1"/>
        <v>3.3253689813694649</v>
      </c>
    </row>
    <row r="15" spans="1:10">
      <c r="A15" s="16" t="s">
        <v>15</v>
      </c>
      <c r="B15" s="42">
        <f>SUM(B69:B73)</f>
        <v>1127.3184127752238</v>
      </c>
      <c r="C15" s="14">
        <f t="shared" si="2"/>
        <v>1.5938785385918219</v>
      </c>
      <c r="D15" s="42">
        <f>SUM(D69:D73)</f>
        <v>2382.9842729252359</v>
      </c>
      <c r="E15" s="14">
        <f t="shared" si="2"/>
        <v>3.3692233244616498</v>
      </c>
      <c r="F15" s="45">
        <f t="shared" si="3"/>
        <v>3510.3026857004597</v>
      </c>
      <c r="H15" s="16" t="s">
        <v>18</v>
      </c>
      <c r="I15" s="89">
        <f t="shared" si="0"/>
        <v>-1.7617348173239775</v>
      </c>
      <c r="J15" s="90">
        <f t="shared" si="1"/>
        <v>3.3541011371884828</v>
      </c>
    </row>
    <row r="16" spans="1:10">
      <c r="A16" s="16" t="s">
        <v>16</v>
      </c>
      <c r="B16" s="42">
        <f>SUM(B74:B78)</f>
        <v>945.4928623276071</v>
      </c>
      <c r="C16" s="14">
        <f t="shared" si="2"/>
        <v>1.3368013549479798</v>
      </c>
      <c r="D16" s="42">
        <f>SUM(D74:D78)</f>
        <v>2185.1152915557709</v>
      </c>
      <c r="E16" s="14">
        <f t="shared" si="2"/>
        <v>3.0894628599080574</v>
      </c>
      <c r="F16" s="51">
        <f t="shared" si="3"/>
        <v>3130.6081538833778</v>
      </c>
      <c r="H16" s="16" t="s">
        <v>19</v>
      </c>
      <c r="I16" s="89">
        <f t="shared" si="0"/>
        <v>-1.7254415678683765</v>
      </c>
      <c r="J16" s="90">
        <f t="shared" si="1"/>
        <v>3.1181950157270748</v>
      </c>
    </row>
    <row r="17" spans="1:10">
      <c r="A17" s="16" t="s">
        <v>17</v>
      </c>
      <c r="B17" s="42">
        <f>SUM(B79:B83)</f>
        <v>1053.5186305347204</v>
      </c>
      <c r="C17" s="14">
        <f t="shared" si="2"/>
        <v>1.4895354464069681</v>
      </c>
      <c r="D17" s="42">
        <f>SUM(D79:D83)</f>
        <v>2351.9669731429954</v>
      </c>
      <c r="E17" s="14">
        <f t="shared" si="2"/>
        <v>3.3253689813694649</v>
      </c>
      <c r="F17" s="45">
        <f t="shared" si="3"/>
        <v>3405.4856036777155</v>
      </c>
      <c r="H17" s="16" t="s">
        <v>20</v>
      </c>
      <c r="I17" s="89">
        <f t="shared" si="0"/>
        <v>-1.663440600048391</v>
      </c>
      <c r="J17" s="90">
        <f t="shared" si="1"/>
        <v>2.7053593031696104</v>
      </c>
    </row>
    <row r="18" spans="1:10">
      <c r="A18" s="16" t="s">
        <v>18</v>
      </c>
      <c r="B18" s="42">
        <f>SUM(B84:B88)</f>
        <v>1246.0398015969029</v>
      </c>
      <c r="C18" s="14">
        <f t="shared" si="2"/>
        <v>1.7617348173239775</v>
      </c>
      <c r="D18" s="42">
        <f>SUM(D84:D88)</f>
        <v>2372.2886523106699</v>
      </c>
      <c r="E18" s="14">
        <f t="shared" si="2"/>
        <v>3.3541011371884828</v>
      </c>
      <c r="F18" s="45">
        <f t="shared" si="3"/>
        <v>3618.328453907573</v>
      </c>
      <c r="H18" s="16" t="s">
        <v>21</v>
      </c>
      <c r="I18" s="89">
        <f t="shared" si="0"/>
        <v>-1.3867045729494316</v>
      </c>
      <c r="J18" s="90">
        <f t="shared" si="1"/>
        <v>1.9643721267844181</v>
      </c>
    </row>
    <row r="19" spans="1:10">
      <c r="A19" s="16" t="s">
        <v>19</v>
      </c>
      <c r="B19" s="42">
        <f>SUM(B89:B93)</f>
        <v>1220.3703121219453</v>
      </c>
      <c r="C19" s="14">
        <f t="shared" si="2"/>
        <v>1.7254415678683765</v>
      </c>
      <c r="D19" s="42">
        <f>SUM(D89:D93)</f>
        <v>2205.4369707234455</v>
      </c>
      <c r="E19" s="14">
        <f t="shared" si="2"/>
        <v>3.1181950157270748</v>
      </c>
      <c r="F19" s="45">
        <f t="shared" si="3"/>
        <v>3425.8072828453905</v>
      </c>
      <c r="H19" s="16" t="s">
        <v>22</v>
      </c>
      <c r="I19" s="89">
        <f t="shared" si="0"/>
        <v>-0.93757561093636588</v>
      </c>
      <c r="J19" s="90">
        <f t="shared" si="1"/>
        <v>1.4668521654972175</v>
      </c>
    </row>
    <row r="20" spans="1:10">
      <c r="A20" s="16" t="s">
        <v>20</v>
      </c>
      <c r="B20" s="42">
        <f>SUM(B94:B98)</f>
        <v>1176.5182676022259</v>
      </c>
      <c r="C20" s="14">
        <f t="shared" si="2"/>
        <v>1.663440600048391</v>
      </c>
      <c r="D20" s="42">
        <f>SUM(D94:D98)</f>
        <v>1913.446527945802</v>
      </c>
      <c r="E20" s="14">
        <f t="shared" si="2"/>
        <v>2.7053593031696104</v>
      </c>
      <c r="F20" s="45">
        <f t="shared" si="3"/>
        <v>3089.9647955480277</v>
      </c>
      <c r="H20" s="16" t="s">
        <v>23</v>
      </c>
      <c r="I20" s="89">
        <f t="shared" si="0"/>
        <v>-0.84835470602467955</v>
      </c>
      <c r="J20" s="90">
        <f t="shared" si="1"/>
        <v>1.2158238567626418</v>
      </c>
    </row>
    <row r="21" spans="1:10">
      <c r="A21" s="16" t="s">
        <v>21</v>
      </c>
      <c r="B21" s="42">
        <f>SUM(B99:B103)</f>
        <v>980.78841035567393</v>
      </c>
      <c r="C21" s="14">
        <f t="shared" si="2"/>
        <v>1.3867045729494316</v>
      </c>
      <c r="D21" s="42">
        <f>SUM(D99:D103)</f>
        <v>1389.3611178320832</v>
      </c>
      <c r="E21" s="14">
        <f t="shared" si="2"/>
        <v>1.9643721267844181</v>
      </c>
      <c r="F21" s="45">
        <f t="shared" si="3"/>
        <v>2370.1495281877569</v>
      </c>
      <c r="H21" s="16" t="s">
        <v>24</v>
      </c>
      <c r="I21" s="89">
        <f t="shared" si="0"/>
        <v>-0.5368376481974354</v>
      </c>
      <c r="J21" s="90">
        <f t="shared" si="1"/>
        <v>0.78786595693201056</v>
      </c>
    </row>
    <row r="22" spans="1:10">
      <c r="A22" s="16" t="s">
        <v>22</v>
      </c>
      <c r="B22" s="42">
        <f>SUM(B104:B108)</f>
        <v>663.12847810307289</v>
      </c>
      <c r="C22" s="14">
        <f t="shared" si="2"/>
        <v>0.93757561093636588</v>
      </c>
      <c r="D22" s="42">
        <f>SUM(D104:D108)</f>
        <v>1037.4751996128721</v>
      </c>
      <c r="E22" s="14">
        <f t="shared" si="2"/>
        <v>1.4668521654972175</v>
      </c>
      <c r="F22" s="45">
        <f t="shared" si="3"/>
        <v>1700.603677715945</v>
      </c>
      <c r="H22" s="16" t="s">
        <v>25</v>
      </c>
      <c r="I22" s="89">
        <f t="shared" si="0"/>
        <v>-0.39166465037503023</v>
      </c>
      <c r="J22" s="90">
        <f t="shared" si="1"/>
        <v>0.70923058311154119</v>
      </c>
    </row>
    <row r="23" spans="1:10">
      <c r="A23" s="16" t="s">
        <v>23</v>
      </c>
      <c r="B23" s="42">
        <f>SUM(B109:B113)</f>
        <v>600.02431647713536</v>
      </c>
      <c r="C23" s="14">
        <f t="shared" ref="C23:E25" si="4">+B23*100/$F$27</f>
        <v>0.84835470602467955</v>
      </c>
      <c r="D23" s="42">
        <f>SUM(D109:D113)</f>
        <v>859.9278974110814</v>
      </c>
      <c r="E23" s="14">
        <f t="shared" si="4"/>
        <v>1.2158238567626418</v>
      </c>
      <c r="F23" s="45">
        <f>SUM(B23+D23)</f>
        <v>1459.9522138882166</v>
      </c>
    </row>
    <row r="24" spans="1:10">
      <c r="A24" s="16" t="s">
        <v>24</v>
      </c>
      <c r="B24" s="42">
        <f>SUM(B114:B118)</f>
        <v>379.69453181708207</v>
      </c>
      <c r="C24" s="14">
        <f t="shared" si="4"/>
        <v>0.5368376481974354</v>
      </c>
      <c r="D24" s="42">
        <f>SUM(D114:D118)</f>
        <v>557.2418340188724</v>
      </c>
      <c r="E24" s="14">
        <f t="shared" si="4"/>
        <v>0.78786595693201056</v>
      </c>
      <c r="F24" s="45">
        <f>SUM(B24+D24)</f>
        <v>936.93636583595446</v>
      </c>
    </row>
    <row r="25" spans="1:10">
      <c r="A25" s="16" t="s">
        <v>25</v>
      </c>
      <c r="B25" s="42">
        <f>SUM(B119:B149)</f>
        <v>277.01657391725138</v>
      </c>
      <c r="C25" s="14">
        <f t="shared" si="4"/>
        <v>0.39166465037503023</v>
      </c>
      <c r="D25" s="42">
        <f>SUM(D119:D149)</f>
        <v>501.62460682313088</v>
      </c>
      <c r="E25" s="14">
        <f t="shared" si="4"/>
        <v>0.70923058311154119</v>
      </c>
      <c r="F25" s="45">
        <f>SUM(B25+D25)</f>
        <v>778.6411807403822</v>
      </c>
    </row>
    <row r="26" spans="1:10">
      <c r="A26" s="16"/>
      <c r="B26" s="43"/>
      <c r="C26" s="14" t="s">
        <v>26</v>
      </c>
      <c r="D26" s="43"/>
      <c r="E26" s="14" t="s">
        <v>26</v>
      </c>
      <c r="F26" s="46"/>
      <c r="H26" s="22" t="s">
        <v>26</v>
      </c>
      <c r="I26" s="22" t="s">
        <v>26</v>
      </c>
    </row>
    <row r="27" spans="1:10" ht="13.5" thickBot="1">
      <c r="A27" s="17" t="s">
        <v>3</v>
      </c>
      <c r="B27" s="44">
        <f>SUM(B8:B25)</f>
        <v>27646.0401645294</v>
      </c>
      <c r="C27" s="21">
        <f>+B27/F27</f>
        <v>0.39087829663682561</v>
      </c>
      <c r="D27" s="44">
        <f>SUM(D8:D25)</f>
        <v>43081.959835470603</v>
      </c>
      <c r="E27" s="21">
        <f>+D27/F27</f>
        <v>0.6091217033631745</v>
      </c>
      <c r="F27" s="47">
        <f>SUM(B27+D27)</f>
        <v>70728</v>
      </c>
      <c r="H27" s="22" t="s">
        <v>26</v>
      </c>
      <c r="I27" t="s">
        <v>26</v>
      </c>
    </row>
    <row r="29" spans="1:10">
      <c r="A29" s="110" t="s">
        <v>90</v>
      </c>
      <c r="B29" s="110"/>
      <c r="C29" s="110"/>
      <c r="D29" s="110"/>
      <c r="E29" s="110"/>
      <c r="F29" s="110"/>
    </row>
    <row r="30" spans="1:10" ht="13.5" thickBot="1">
      <c r="A30" s="111" t="s">
        <v>60</v>
      </c>
      <c r="B30" s="111"/>
      <c r="C30" s="111"/>
      <c r="D30" s="111"/>
      <c r="E30" s="111"/>
      <c r="F30" s="111"/>
    </row>
    <row r="31" spans="1:10" ht="13.5" thickBot="1">
      <c r="A31" s="2" t="s">
        <v>0</v>
      </c>
      <c r="B31" s="3" t="s">
        <v>1</v>
      </c>
      <c r="C31" s="4"/>
      <c r="D31" s="3" t="s">
        <v>2</v>
      </c>
      <c r="E31" s="4"/>
      <c r="F31" s="5" t="s">
        <v>3</v>
      </c>
    </row>
    <row r="32" spans="1:10" ht="13.5" thickBot="1">
      <c r="A32" s="6"/>
      <c r="B32" s="3" t="s">
        <v>4</v>
      </c>
      <c r="C32" s="4" t="s">
        <v>5</v>
      </c>
      <c r="D32" s="3" t="s">
        <v>4</v>
      </c>
      <c r="E32" s="7" t="s">
        <v>5</v>
      </c>
      <c r="F32" s="8"/>
    </row>
    <row r="33" spans="1:8">
      <c r="A33" s="9"/>
      <c r="B33" s="10"/>
      <c r="C33" s="11"/>
      <c r="D33" s="10"/>
      <c r="E33" s="11"/>
      <c r="F33" s="11"/>
    </row>
    <row r="34" spans="1:8">
      <c r="A34" s="12" t="s">
        <v>6</v>
      </c>
      <c r="B34" s="13">
        <f>+C34*$F$151</f>
        <v>1775.4730220179049</v>
      </c>
      <c r="C34" s="61">
        <v>2.5102830873457539E-2</v>
      </c>
      <c r="D34" s="13">
        <f>+E34*$F$151</f>
        <v>1702.742801838858</v>
      </c>
      <c r="E34" s="64">
        <v>2.4074522138882167E-2</v>
      </c>
      <c r="F34" s="88">
        <f>SUM(B34+D34)</f>
        <v>3478.2158238567627</v>
      </c>
    </row>
    <row r="35" spans="1:8">
      <c r="A35" s="20">
        <v>1</v>
      </c>
      <c r="B35" s="13">
        <f t="shared" ref="B35:B98" si="5">+C35*$F$151</f>
        <v>992.5535930316961</v>
      </c>
      <c r="C35" s="61">
        <v>1.4033389789499154E-2</v>
      </c>
      <c r="D35" s="13">
        <f t="shared" ref="D35:D98" si="6">+E35*$F$151</f>
        <v>878.1104524558433</v>
      </c>
      <c r="E35" s="64">
        <v>1.2415315751270264E-2</v>
      </c>
      <c r="F35" s="88">
        <f t="shared" ref="F35:F98" si="7">SUM(B35+D35)</f>
        <v>1870.6640454875394</v>
      </c>
      <c r="H35" s="22">
        <f>SUM(F34:F42)</f>
        <v>13837.99395112509</v>
      </c>
    </row>
    <row r="36" spans="1:8">
      <c r="A36" s="20">
        <v>2</v>
      </c>
      <c r="B36" s="13">
        <f t="shared" si="5"/>
        <v>706.98052262279214</v>
      </c>
      <c r="C36" s="61">
        <v>9.9957657875635129E-3</v>
      </c>
      <c r="D36" s="13">
        <f t="shared" si="6"/>
        <v>692.00665376240022</v>
      </c>
      <c r="E36" s="64">
        <v>9.7840551657391722E-3</v>
      </c>
      <c r="F36" s="88">
        <f t="shared" si="7"/>
        <v>1398.9871763851925</v>
      </c>
      <c r="G36" s="22" t="s">
        <v>26</v>
      </c>
    </row>
    <row r="37" spans="1:8">
      <c r="A37" s="20">
        <v>3</v>
      </c>
      <c r="B37" s="13">
        <f t="shared" si="5"/>
        <v>644.94592305831122</v>
      </c>
      <c r="C37" s="61">
        <v>9.1186789257198166E-3</v>
      </c>
      <c r="D37" s="13">
        <f t="shared" si="6"/>
        <v>653.50241954996363</v>
      </c>
      <c r="E37" s="64">
        <v>9.2396564239051529E-3</v>
      </c>
      <c r="F37" s="88">
        <f t="shared" si="7"/>
        <v>1298.4483426082747</v>
      </c>
      <c r="H37" s="22">
        <f>SUM(F34:F39)</f>
        <v>10680.646745705299</v>
      </c>
    </row>
    <row r="38" spans="1:8">
      <c r="A38" s="20">
        <v>4</v>
      </c>
      <c r="B38" s="13">
        <f t="shared" si="5"/>
        <v>629.97205419791919</v>
      </c>
      <c r="C38" s="61">
        <v>8.906968303895476E-3</v>
      </c>
      <c r="D38" s="13">
        <f t="shared" si="6"/>
        <v>634.25030244374557</v>
      </c>
      <c r="E38" s="64">
        <v>8.967457052988145E-3</v>
      </c>
      <c r="F38" s="88">
        <f t="shared" si="7"/>
        <v>1264.2223566416646</v>
      </c>
    </row>
    <row r="39" spans="1:8">
      <c r="A39" s="20">
        <v>5</v>
      </c>
      <c r="B39" s="13">
        <f t="shared" si="5"/>
        <v>657.7806677957899</v>
      </c>
      <c r="C39" s="61">
        <v>9.3001451729978219E-3</v>
      </c>
      <c r="D39" s="13">
        <f t="shared" si="6"/>
        <v>712.32833293007502</v>
      </c>
      <c r="E39" s="64">
        <v>1.0071376723929349E-2</v>
      </c>
      <c r="F39" s="88">
        <f t="shared" si="7"/>
        <v>1370.1090007258649</v>
      </c>
    </row>
    <row r="40" spans="1:8">
      <c r="A40" s="20">
        <v>6</v>
      </c>
      <c r="B40" s="13">
        <f t="shared" si="5"/>
        <v>562.58964432615528</v>
      </c>
      <c r="C40" s="61">
        <v>7.9542705056859422E-3</v>
      </c>
      <c r="D40" s="13">
        <f t="shared" si="6"/>
        <v>513.38978949915315</v>
      </c>
      <c r="E40" s="64">
        <v>7.2586498911202512E-3</v>
      </c>
      <c r="F40" s="88">
        <f t="shared" si="7"/>
        <v>1075.9794338253084</v>
      </c>
    </row>
    <row r="41" spans="1:8">
      <c r="A41" s="20">
        <v>7</v>
      </c>
      <c r="B41" s="13">
        <f t="shared" si="5"/>
        <v>555.10270989595938</v>
      </c>
      <c r="C41" s="61">
        <v>7.8484151947737727E-3</v>
      </c>
      <c r="D41" s="13">
        <f t="shared" si="6"/>
        <v>510.18110331478346</v>
      </c>
      <c r="E41" s="64">
        <v>7.2132833293007499E-3</v>
      </c>
      <c r="F41" s="88">
        <f t="shared" si="7"/>
        <v>1065.2838132107429</v>
      </c>
    </row>
    <row r="42" spans="1:8">
      <c r="A42" s="20">
        <v>8</v>
      </c>
      <c r="B42" s="13">
        <f t="shared" si="5"/>
        <v>533.71146866682795</v>
      </c>
      <c r="C42" s="61">
        <v>7.5459714493104285E-3</v>
      </c>
      <c r="D42" s="13">
        <f t="shared" si="6"/>
        <v>482.37248971691264</v>
      </c>
      <c r="E42" s="64">
        <v>6.8201064601984031E-3</v>
      </c>
      <c r="F42" s="88">
        <f t="shared" si="7"/>
        <v>1016.0839583837405</v>
      </c>
    </row>
    <row r="43" spans="1:8">
      <c r="A43" s="20">
        <v>9</v>
      </c>
      <c r="B43" s="13">
        <f t="shared" si="5"/>
        <v>511.25066537624002</v>
      </c>
      <c r="C43" s="61">
        <v>7.2284055165739176E-3</v>
      </c>
      <c r="D43" s="13">
        <f t="shared" si="6"/>
        <v>582.91132349383008</v>
      </c>
      <c r="E43" s="64">
        <v>8.2415920638761186E-3</v>
      </c>
      <c r="F43" s="88">
        <f t="shared" si="7"/>
        <v>1094.1619888700702</v>
      </c>
    </row>
    <row r="44" spans="1:8">
      <c r="A44" s="20">
        <v>10</v>
      </c>
      <c r="B44" s="13">
        <f t="shared" si="5"/>
        <v>459.91168642632471</v>
      </c>
      <c r="C44" s="61">
        <v>6.5025405274618921E-3</v>
      </c>
      <c r="D44" s="13">
        <f t="shared" si="6"/>
        <v>499.48548270021774</v>
      </c>
      <c r="E44" s="64">
        <v>7.0620614565690782E-3</v>
      </c>
      <c r="F44" s="88">
        <f t="shared" si="7"/>
        <v>959.39716912654239</v>
      </c>
    </row>
    <row r="45" spans="1:8">
      <c r="A45" s="20">
        <v>11</v>
      </c>
      <c r="B45" s="13">
        <f t="shared" si="5"/>
        <v>478.09424147108638</v>
      </c>
      <c r="C45" s="61">
        <v>6.7596177111057341E-3</v>
      </c>
      <c r="D45" s="13">
        <f t="shared" si="6"/>
        <v>489.85942414710865</v>
      </c>
      <c r="E45" s="64">
        <v>6.9259617711105734E-3</v>
      </c>
      <c r="F45" s="88">
        <f t="shared" si="7"/>
        <v>967.95366561819503</v>
      </c>
    </row>
    <row r="46" spans="1:8">
      <c r="A46" s="20">
        <v>12</v>
      </c>
      <c r="B46" s="13">
        <f t="shared" si="5"/>
        <v>508.04197919187027</v>
      </c>
      <c r="C46" s="61">
        <v>7.1830389547544154E-3</v>
      </c>
      <c r="D46" s="13">
        <f t="shared" si="6"/>
        <v>495.20723445439148</v>
      </c>
      <c r="E46" s="64">
        <v>7.0015727074764092E-3</v>
      </c>
      <c r="F46" s="88">
        <f t="shared" si="7"/>
        <v>1003.2492136462618</v>
      </c>
    </row>
    <row r="47" spans="1:8">
      <c r="A47" s="20">
        <v>13</v>
      </c>
      <c r="B47" s="13">
        <f t="shared" si="5"/>
        <v>457.77256230341158</v>
      </c>
      <c r="C47" s="61">
        <v>6.4722961529155576E-3</v>
      </c>
      <c r="D47" s="13">
        <f t="shared" si="6"/>
        <v>576.49395112509069</v>
      </c>
      <c r="E47" s="64">
        <v>8.150858940237116E-3</v>
      </c>
      <c r="F47" s="88">
        <f t="shared" si="7"/>
        <v>1034.2665134285023</v>
      </c>
    </row>
    <row r="48" spans="1:8">
      <c r="A48" s="20">
        <v>14</v>
      </c>
      <c r="B48" s="13">
        <f t="shared" si="5"/>
        <v>435.31175901282359</v>
      </c>
      <c r="C48" s="61">
        <v>6.1547302201790466E-3</v>
      </c>
      <c r="D48" s="13">
        <f t="shared" si="6"/>
        <v>657.7806677957899</v>
      </c>
      <c r="E48" s="64">
        <v>9.3001451729978219E-3</v>
      </c>
      <c r="F48" s="88">
        <f t="shared" si="7"/>
        <v>1093.0924268086135</v>
      </c>
    </row>
    <row r="49" spans="1:6">
      <c r="A49" s="20">
        <v>15</v>
      </c>
      <c r="B49" s="13">
        <f t="shared" si="5"/>
        <v>466.32905879506416</v>
      </c>
      <c r="C49" s="61">
        <v>6.5932736511008956E-3</v>
      </c>
      <c r="D49" s="13">
        <f t="shared" si="6"/>
        <v>647.08504718122424</v>
      </c>
      <c r="E49" s="64">
        <v>9.1489233002661503E-3</v>
      </c>
      <c r="F49" s="88">
        <f t="shared" si="7"/>
        <v>1113.4141059762883</v>
      </c>
    </row>
    <row r="50" spans="1:6">
      <c r="A50" s="20">
        <v>16</v>
      </c>
      <c r="B50" s="13">
        <f t="shared" si="5"/>
        <v>465.25949673360753</v>
      </c>
      <c r="C50" s="61">
        <v>6.5781514638277279E-3</v>
      </c>
      <c r="D50" s="13">
        <f t="shared" si="6"/>
        <v>732.65001209774982</v>
      </c>
      <c r="E50" s="64">
        <v>1.0358698282119525E-2</v>
      </c>
      <c r="F50" s="88">
        <f t="shared" si="7"/>
        <v>1197.9095088313575</v>
      </c>
    </row>
    <row r="51" spans="1:6">
      <c r="A51" s="20">
        <v>17</v>
      </c>
      <c r="B51" s="13">
        <f t="shared" si="5"/>
        <v>519.80716186789255</v>
      </c>
      <c r="C51" s="61">
        <v>7.3493830147592547E-3</v>
      </c>
      <c r="D51" s="13">
        <f t="shared" si="6"/>
        <v>841.74534236631985</v>
      </c>
      <c r="E51" s="64">
        <v>1.1901161383982579E-2</v>
      </c>
      <c r="F51" s="88">
        <f t="shared" si="7"/>
        <v>1361.5525042342124</v>
      </c>
    </row>
    <row r="52" spans="1:6">
      <c r="A52" s="20">
        <v>18</v>
      </c>
      <c r="B52" s="13">
        <f t="shared" si="5"/>
        <v>551.89402371158963</v>
      </c>
      <c r="C52" s="61">
        <v>7.8030486329542705E-3</v>
      </c>
      <c r="D52" s="13">
        <f t="shared" si="6"/>
        <v>1071.7011855794822</v>
      </c>
      <c r="E52" s="64">
        <v>1.5152431647713526E-2</v>
      </c>
      <c r="F52" s="88">
        <f t="shared" si="7"/>
        <v>1623.5952092910718</v>
      </c>
    </row>
    <row r="53" spans="1:6">
      <c r="A53" s="20">
        <v>19</v>
      </c>
      <c r="B53" s="13">
        <f t="shared" si="5"/>
        <v>467.39862085652067</v>
      </c>
      <c r="C53" s="61">
        <v>6.6083958383740624E-3</v>
      </c>
      <c r="D53" s="13">
        <f t="shared" si="6"/>
        <v>941.21461408178072</v>
      </c>
      <c r="E53" s="64">
        <v>1.3307524800387127E-2</v>
      </c>
      <c r="F53" s="88">
        <f t="shared" si="7"/>
        <v>1408.6132349383015</v>
      </c>
    </row>
    <row r="54" spans="1:6">
      <c r="A54" s="20">
        <v>20</v>
      </c>
      <c r="B54" s="13">
        <f t="shared" si="5"/>
        <v>482.37248971691264</v>
      </c>
      <c r="C54" s="61">
        <v>6.8201064601984031E-3</v>
      </c>
      <c r="D54" s="13">
        <f t="shared" si="6"/>
        <v>1000.0405274618921</v>
      </c>
      <c r="E54" s="64">
        <v>1.4139245100411323E-2</v>
      </c>
      <c r="F54" s="88">
        <f t="shared" si="7"/>
        <v>1482.4130171788047</v>
      </c>
    </row>
    <row r="55" spans="1:6">
      <c r="A55" s="20">
        <v>21</v>
      </c>
      <c r="B55" s="13">
        <f t="shared" si="5"/>
        <v>500.55504476167431</v>
      </c>
      <c r="C55" s="61">
        <v>7.0771836438422451E-3</v>
      </c>
      <c r="D55" s="13">
        <f t="shared" si="6"/>
        <v>936.93636583595446</v>
      </c>
      <c r="E55" s="64">
        <v>1.3247036051294458E-2</v>
      </c>
      <c r="F55" s="88">
        <f t="shared" si="7"/>
        <v>1437.4914105976288</v>
      </c>
    </row>
    <row r="56" spans="1:6">
      <c r="A56" s="20">
        <v>22</v>
      </c>
      <c r="B56" s="13">
        <f t="shared" si="5"/>
        <v>510.18110331478346</v>
      </c>
      <c r="C56" s="61">
        <v>7.2132833293007499E-3</v>
      </c>
      <c r="D56" s="13">
        <f t="shared" si="6"/>
        <v>914.47556254536653</v>
      </c>
      <c r="E56" s="64">
        <v>1.2929470118557948E-2</v>
      </c>
      <c r="F56" s="88">
        <f t="shared" si="7"/>
        <v>1424.65666586015</v>
      </c>
    </row>
    <row r="57" spans="1:6">
      <c r="A57" s="20">
        <v>23</v>
      </c>
      <c r="B57" s="13">
        <f t="shared" si="5"/>
        <v>438.52044519719328</v>
      </c>
      <c r="C57" s="61">
        <v>6.2000967819985479E-3</v>
      </c>
      <c r="D57" s="13">
        <f t="shared" si="6"/>
        <v>878.1104524558433</v>
      </c>
      <c r="E57" s="64">
        <v>1.2415315751270264E-2</v>
      </c>
      <c r="F57" s="88">
        <f t="shared" si="7"/>
        <v>1316.6308976530365</v>
      </c>
    </row>
    <row r="58" spans="1:6">
      <c r="A58" s="20">
        <v>24</v>
      </c>
      <c r="B58" s="13">
        <f t="shared" si="5"/>
        <v>417.12920396806197</v>
      </c>
      <c r="C58" s="61">
        <v>5.8976530365352046E-3</v>
      </c>
      <c r="D58" s="13">
        <f t="shared" si="6"/>
        <v>826.77147350592782</v>
      </c>
      <c r="E58" s="64">
        <v>1.1689450762158238E-2</v>
      </c>
      <c r="F58" s="88">
        <f t="shared" si="7"/>
        <v>1243.9006774739898</v>
      </c>
    </row>
    <row r="59" spans="1:6">
      <c r="A59" s="20">
        <v>25</v>
      </c>
      <c r="B59" s="13">
        <f t="shared" si="5"/>
        <v>408.57270747640939</v>
      </c>
      <c r="C59" s="61">
        <v>5.7766755383498666E-3</v>
      </c>
      <c r="D59" s="13">
        <f t="shared" si="6"/>
        <v>813.93672876844914</v>
      </c>
      <c r="E59" s="64">
        <v>1.1507984514880233E-2</v>
      </c>
      <c r="F59" s="88">
        <f t="shared" si="7"/>
        <v>1222.5094362448585</v>
      </c>
    </row>
    <row r="60" spans="1:6">
      <c r="A60" s="20">
        <v>26</v>
      </c>
      <c r="B60" s="13">
        <f t="shared" si="5"/>
        <v>422.4770142753448</v>
      </c>
      <c r="C60" s="61">
        <v>5.9732639729010405E-3</v>
      </c>
      <c r="D60" s="13">
        <f t="shared" si="6"/>
        <v>788.26723929349146</v>
      </c>
      <c r="E60" s="64">
        <v>1.1145052020324221E-2</v>
      </c>
      <c r="F60" s="88">
        <f t="shared" si="7"/>
        <v>1210.7442535688363</v>
      </c>
    </row>
    <row r="61" spans="1:6">
      <c r="A61" s="20">
        <v>27</v>
      </c>
      <c r="B61" s="13">
        <f t="shared" si="5"/>
        <v>350.81635615775463</v>
      </c>
      <c r="C61" s="61">
        <v>4.9600774255988385E-3</v>
      </c>
      <c r="D61" s="13">
        <f t="shared" si="6"/>
        <v>709.11964674570538</v>
      </c>
      <c r="E61" s="64">
        <v>1.0026010162109848E-2</v>
      </c>
      <c r="F61" s="88">
        <f t="shared" si="7"/>
        <v>1059.9360029034601</v>
      </c>
    </row>
    <row r="62" spans="1:6">
      <c r="A62" s="20">
        <v>28</v>
      </c>
      <c r="B62" s="13">
        <f t="shared" si="5"/>
        <v>351.88591821921125</v>
      </c>
      <c r="C62" s="61">
        <v>4.9751996128720062E-3</v>
      </c>
      <c r="D62" s="13">
        <f t="shared" si="6"/>
        <v>714.46745705298815</v>
      </c>
      <c r="E62" s="64">
        <v>1.0101621098475684E-2</v>
      </c>
      <c r="F62" s="88">
        <f t="shared" si="7"/>
        <v>1066.3533752721994</v>
      </c>
    </row>
    <row r="63" spans="1:6">
      <c r="A63" s="20">
        <v>29</v>
      </c>
      <c r="B63" s="13">
        <f t="shared" si="5"/>
        <v>309.10343576094846</v>
      </c>
      <c r="C63" s="61">
        <v>4.3703121219453179E-3</v>
      </c>
      <c r="D63" s="13">
        <f t="shared" si="6"/>
        <v>680.24147108637794</v>
      </c>
      <c r="E63" s="64">
        <v>9.6177111057343338E-3</v>
      </c>
      <c r="F63" s="88">
        <f t="shared" si="7"/>
        <v>989.34490684732646</v>
      </c>
    </row>
    <row r="64" spans="1:6">
      <c r="A64" s="20">
        <v>30</v>
      </c>
      <c r="B64" s="13">
        <f t="shared" si="5"/>
        <v>280.22526010162113</v>
      </c>
      <c r="C64" s="61">
        <v>3.9620130655698043E-3</v>
      </c>
      <c r="D64" s="13">
        <f t="shared" si="6"/>
        <v>651.36329542705062</v>
      </c>
      <c r="E64" s="64">
        <v>9.2094120493588193E-3</v>
      </c>
      <c r="F64" s="88">
        <f t="shared" si="7"/>
        <v>931.5885555286718</v>
      </c>
    </row>
    <row r="65" spans="1:6">
      <c r="A65" s="20">
        <v>31</v>
      </c>
      <c r="B65" s="13">
        <f t="shared" si="5"/>
        <v>301.61650133075244</v>
      </c>
      <c r="C65" s="61">
        <v>4.2644568110331476E-3</v>
      </c>
      <c r="D65" s="13">
        <f t="shared" si="6"/>
        <v>558.31139608032902</v>
      </c>
      <c r="E65" s="64">
        <v>7.8937817565932732E-3</v>
      </c>
      <c r="F65" s="88">
        <f t="shared" si="7"/>
        <v>859.9278974110814</v>
      </c>
    </row>
    <row r="66" spans="1:6">
      <c r="A66" s="20">
        <v>32</v>
      </c>
      <c r="B66" s="13">
        <f t="shared" si="5"/>
        <v>287.71219453181709</v>
      </c>
      <c r="C66" s="61">
        <v>4.0678683764819746E-3</v>
      </c>
      <c r="D66" s="13">
        <f t="shared" si="6"/>
        <v>499.48548270021774</v>
      </c>
      <c r="E66" s="64">
        <v>7.0620614565690782E-3</v>
      </c>
      <c r="F66" s="88">
        <f t="shared" si="7"/>
        <v>787.19767723203483</v>
      </c>
    </row>
    <row r="67" spans="1:6">
      <c r="A67" s="20">
        <v>33</v>
      </c>
      <c r="B67" s="13">
        <f t="shared" si="5"/>
        <v>301.61650133075244</v>
      </c>
      <c r="C67" s="61">
        <v>4.2644568110331476E-3</v>
      </c>
      <c r="D67" s="13">
        <f t="shared" si="6"/>
        <v>526.22453423663205</v>
      </c>
      <c r="E67" s="64">
        <v>7.4401161383982582E-3</v>
      </c>
      <c r="F67" s="88">
        <f t="shared" si="7"/>
        <v>827.84103556738455</v>
      </c>
    </row>
    <row r="68" spans="1:6">
      <c r="A68" s="20">
        <v>34</v>
      </c>
      <c r="B68" s="13">
        <f t="shared" si="5"/>
        <v>233.16452939753208</v>
      </c>
      <c r="C68" s="61">
        <v>3.2966368255504478E-3</v>
      </c>
      <c r="D68" s="13">
        <f t="shared" si="6"/>
        <v>512.32022743769653</v>
      </c>
      <c r="E68" s="64">
        <v>7.2435277038470844E-3</v>
      </c>
      <c r="F68" s="88">
        <f t="shared" si="7"/>
        <v>745.48475683522861</v>
      </c>
    </row>
    <row r="69" spans="1:6">
      <c r="A69" s="20">
        <v>35</v>
      </c>
      <c r="B69" s="13">
        <f t="shared" si="5"/>
        <v>239.58190176627147</v>
      </c>
      <c r="C69" s="61">
        <v>3.3873699491894509E-3</v>
      </c>
      <c r="D69" s="13">
        <f t="shared" si="6"/>
        <v>490.92898620856516</v>
      </c>
      <c r="E69" s="64">
        <v>6.9410839583837402E-3</v>
      </c>
      <c r="F69" s="88">
        <f t="shared" si="7"/>
        <v>730.51088797483658</v>
      </c>
    </row>
    <row r="70" spans="1:6">
      <c r="A70" s="20">
        <v>36</v>
      </c>
      <c r="B70" s="13">
        <f t="shared" si="5"/>
        <v>243.86015001209773</v>
      </c>
      <c r="C70" s="61">
        <v>3.4478586982821195E-3</v>
      </c>
      <c r="D70" s="13">
        <f t="shared" si="6"/>
        <v>459.91168642632471</v>
      </c>
      <c r="E70" s="64">
        <v>6.5025405274618921E-3</v>
      </c>
      <c r="F70" s="88">
        <f t="shared" si="7"/>
        <v>703.7718364384225</v>
      </c>
    </row>
    <row r="71" spans="1:6">
      <c r="A71" s="20">
        <v>37</v>
      </c>
      <c r="B71" s="13">
        <f t="shared" si="5"/>
        <v>214.98197435277038</v>
      </c>
      <c r="C71" s="61">
        <v>3.0395596419066054E-3</v>
      </c>
      <c r="D71" s="13">
        <f t="shared" si="6"/>
        <v>477.02467940962981</v>
      </c>
      <c r="E71" s="64">
        <v>6.7444955238325673E-3</v>
      </c>
      <c r="F71" s="88">
        <f t="shared" si="7"/>
        <v>692.00665376240022</v>
      </c>
    </row>
    <row r="72" spans="1:6">
      <c r="A72" s="20">
        <v>38</v>
      </c>
      <c r="B72" s="13">
        <f t="shared" si="5"/>
        <v>211.77328816840065</v>
      </c>
      <c r="C72" s="61">
        <v>2.9941930800871036E-3</v>
      </c>
      <c r="D72" s="13">
        <f t="shared" si="6"/>
        <v>511.25066537624002</v>
      </c>
      <c r="E72" s="64">
        <v>7.2284055165739176E-3</v>
      </c>
      <c r="F72" s="88">
        <f t="shared" si="7"/>
        <v>723.02395354464068</v>
      </c>
    </row>
    <row r="73" spans="1:6">
      <c r="A73" s="50">
        <v>39</v>
      </c>
      <c r="B73" s="13">
        <f t="shared" si="5"/>
        <v>217.12109847568354</v>
      </c>
      <c r="C73" s="61">
        <v>3.0698040164529399E-3</v>
      </c>
      <c r="D73" s="13">
        <f t="shared" si="6"/>
        <v>443.86825550447622</v>
      </c>
      <c r="E73" s="64">
        <v>6.2757077183643846E-3</v>
      </c>
      <c r="F73" s="88">
        <f t="shared" si="7"/>
        <v>660.98935398015976</v>
      </c>
    </row>
    <row r="74" spans="1:6">
      <c r="A74" s="20">
        <v>40</v>
      </c>
      <c r="B74" s="13">
        <f t="shared" si="5"/>
        <v>194.66029518509558</v>
      </c>
      <c r="C74" s="61">
        <v>2.7522380837164289E-3</v>
      </c>
      <c r="D74" s="13">
        <f t="shared" si="6"/>
        <v>409.64226953786596</v>
      </c>
      <c r="E74" s="64">
        <v>5.7917977256230343E-3</v>
      </c>
      <c r="F74" s="88">
        <f t="shared" si="7"/>
        <v>604.30256472296151</v>
      </c>
    </row>
    <row r="75" spans="1:6">
      <c r="A75" s="20">
        <v>41</v>
      </c>
      <c r="B75" s="13">
        <f t="shared" si="5"/>
        <v>196.79941930800871</v>
      </c>
      <c r="C75" s="61">
        <v>2.782482458262763E-3</v>
      </c>
      <c r="D75" s="13">
        <f t="shared" si="6"/>
        <v>405.36402129203969</v>
      </c>
      <c r="E75" s="64">
        <v>5.7313089765303653E-3</v>
      </c>
      <c r="F75" s="88">
        <f t="shared" si="7"/>
        <v>602.16344060004838</v>
      </c>
    </row>
    <row r="76" spans="1:6">
      <c r="A76" s="20">
        <v>42</v>
      </c>
      <c r="B76" s="13">
        <f t="shared" si="5"/>
        <v>187.17336075489959</v>
      </c>
      <c r="C76" s="61">
        <v>2.6463827728042586E-3</v>
      </c>
      <c r="D76" s="13">
        <f t="shared" si="6"/>
        <v>455.63343818049839</v>
      </c>
      <c r="E76" s="64">
        <v>6.4420517783692231E-3</v>
      </c>
      <c r="F76" s="88">
        <f t="shared" si="7"/>
        <v>642.80679893539798</v>
      </c>
    </row>
    <row r="77" spans="1:6">
      <c r="A77" s="20">
        <v>43</v>
      </c>
      <c r="B77" s="13">
        <f t="shared" si="5"/>
        <v>175.40817807887731</v>
      </c>
      <c r="C77" s="61">
        <v>2.4800387127994193E-3</v>
      </c>
      <c r="D77" s="13">
        <f t="shared" si="6"/>
        <v>456.70300024195501</v>
      </c>
      <c r="E77" s="64">
        <v>6.4571739656423908E-3</v>
      </c>
      <c r="F77" s="88">
        <f t="shared" si="7"/>
        <v>632.11117832083232</v>
      </c>
    </row>
    <row r="78" spans="1:6">
      <c r="A78" s="20">
        <v>44</v>
      </c>
      <c r="B78" s="13">
        <f t="shared" si="5"/>
        <v>191.45160900072585</v>
      </c>
      <c r="C78" s="61">
        <v>2.7068715218969272E-3</v>
      </c>
      <c r="D78" s="13">
        <f t="shared" si="6"/>
        <v>457.77256230341158</v>
      </c>
      <c r="E78" s="64">
        <v>6.4722961529155576E-3</v>
      </c>
      <c r="F78" s="88">
        <f t="shared" si="7"/>
        <v>649.22417130413737</v>
      </c>
    </row>
    <row r="79" spans="1:6">
      <c r="A79" s="20">
        <v>45</v>
      </c>
      <c r="B79" s="13">
        <f t="shared" si="5"/>
        <v>196.79941930800871</v>
      </c>
      <c r="C79" s="61">
        <v>2.782482458262763E-3</v>
      </c>
      <c r="D79" s="13">
        <f t="shared" si="6"/>
        <v>446.0073796273893</v>
      </c>
      <c r="E79" s="64">
        <v>6.3059520929107183E-3</v>
      </c>
      <c r="F79" s="88">
        <f t="shared" si="7"/>
        <v>642.80679893539798</v>
      </c>
    </row>
    <row r="80" spans="1:6">
      <c r="A80" s="20">
        <v>46</v>
      </c>
      <c r="B80" s="13">
        <f t="shared" si="5"/>
        <v>212.84285022985725</v>
      </c>
      <c r="C80" s="61">
        <v>3.0093152673602709E-3</v>
      </c>
      <c r="D80" s="13">
        <f t="shared" si="6"/>
        <v>471.67686910234698</v>
      </c>
      <c r="E80" s="64">
        <v>6.6688845874667314E-3</v>
      </c>
      <c r="F80" s="88">
        <f t="shared" si="7"/>
        <v>684.5197193322042</v>
      </c>
    </row>
    <row r="81" spans="1:6">
      <c r="A81" s="20">
        <v>47</v>
      </c>
      <c r="B81" s="13">
        <f t="shared" si="5"/>
        <v>219.26022259859664</v>
      </c>
      <c r="C81" s="61">
        <v>3.100048390999274E-3</v>
      </c>
      <c r="D81" s="13">
        <f t="shared" si="6"/>
        <v>451.35518993467218</v>
      </c>
      <c r="E81" s="64">
        <v>6.381563029276555E-3</v>
      </c>
      <c r="F81" s="88">
        <f t="shared" si="7"/>
        <v>670.6154125332688</v>
      </c>
    </row>
    <row r="82" spans="1:6">
      <c r="A82" s="20">
        <v>48</v>
      </c>
      <c r="B82" s="13">
        <f t="shared" si="5"/>
        <v>209.63416404548755</v>
      </c>
      <c r="C82" s="61">
        <v>2.9639487055407696E-3</v>
      </c>
      <c r="D82" s="13">
        <f t="shared" si="6"/>
        <v>493.06811033147835</v>
      </c>
      <c r="E82" s="64">
        <v>6.9713283329300747E-3</v>
      </c>
      <c r="F82" s="88">
        <f t="shared" si="7"/>
        <v>702.70227437696587</v>
      </c>
    </row>
    <row r="83" spans="1:6">
      <c r="A83" s="20">
        <v>49</v>
      </c>
      <c r="B83" s="13">
        <f t="shared" si="5"/>
        <v>214.98197435277038</v>
      </c>
      <c r="C83" s="61">
        <v>3.0395596419066054E-3</v>
      </c>
      <c r="D83" s="13">
        <f t="shared" si="6"/>
        <v>489.85942414710865</v>
      </c>
      <c r="E83" s="64">
        <v>6.9259617711105734E-3</v>
      </c>
      <c r="F83" s="88">
        <f t="shared" si="7"/>
        <v>704.84139849987901</v>
      </c>
    </row>
    <row r="84" spans="1:6">
      <c r="A84" s="20">
        <v>50</v>
      </c>
      <c r="B84" s="13">
        <f t="shared" si="5"/>
        <v>248.13839825792402</v>
      </c>
      <c r="C84" s="61">
        <v>3.5083474473747885E-3</v>
      </c>
      <c r="D84" s="13">
        <f t="shared" si="6"/>
        <v>479.16380353254294</v>
      </c>
      <c r="E84" s="64">
        <v>6.7747398983789018E-3</v>
      </c>
      <c r="F84" s="88">
        <f t="shared" si="7"/>
        <v>727.30220179046694</v>
      </c>
    </row>
    <row r="85" spans="1:6">
      <c r="A85" s="20">
        <v>51</v>
      </c>
      <c r="B85" s="13">
        <f t="shared" si="5"/>
        <v>259.90358093394627</v>
      </c>
      <c r="C85" s="61">
        <v>3.6746915073796274E-3</v>
      </c>
      <c r="D85" s="13">
        <f t="shared" si="6"/>
        <v>468.46818291797723</v>
      </c>
      <c r="E85" s="64">
        <v>6.6235180256472292E-3</v>
      </c>
      <c r="F85" s="88">
        <f t="shared" si="7"/>
        <v>728.37176385192356</v>
      </c>
    </row>
    <row r="86" spans="1:6">
      <c r="A86" s="20">
        <v>52</v>
      </c>
      <c r="B86" s="13">
        <f t="shared" si="5"/>
        <v>245.99927413501089</v>
      </c>
      <c r="C86" s="61">
        <v>3.478103072828454E-3</v>
      </c>
      <c r="D86" s="13">
        <f t="shared" si="6"/>
        <v>504.83329300750063</v>
      </c>
      <c r="E86" s="64">
        <v>7.1376723929349141E-3</v>
      </c>
      <c r="F86" s="88">
        <f t="shared" si="7"/>
        <v>750.83256714251149</v>
      </c>
    </row>
    <row r="87" spans="1:6">
      <c r="A87" s="20">
        <v>53</v>
      </c>
      <c r="B87" s="13">
        <f t="shared" si="5"/>
        <v>244.92971207355433</v>
      </c>
      <c r="C87" s="61">
        <v>3.4629808855552867E-3</v>
      </c>
      <c r="D87" s="13">
        <f t="shared" si="6"/>
        <v>485.58117590128234</v>
      </c>
      <c r="E87" s="64">
        <v>6.8654730220179044E-3</v>
      </c>
      <c r="F87" s="88">
        <f t="shared" si="7"/>
        <v>730.51088797483669</v>
      </c>
    </row>
    <row r="88" spans="1:6">
      <c r="A88" s="20">
        <v>54</v>
      </c>
      <c r="B88" s="13">
        <f t="shared" si="5"/>
        <v>247.06883619646746</v>
      </c>
      <c r="C88" s="61">
        <v>3.4932252601016212E-3</v>
      </c>
      <c r="D88" s="13">
        <f t="shared" si="6"/>
        <v>434.24219695136708</v>
      </c>
      <c r="E88" s="64">
        <v>6.1396080329058798E-3</v>
      </c>
      <c r="F88" s="88">
        <f t="shared" si="7"/>
        <v>681.31103314783456</v>
      </c>
    </row>
    <row r="89" spans="1:6">
      <c r="A89" s="20">
        <v>55</v>
      </c>
      <c r="B89" s="13">
        <f t="shared" si="5"/>
        <v>271.66876360996855</v>
      </c>
      <c r="C89" s="61">
        <v>3.8410355673844667E-3</v>
      </c>
      <c r="D89" s="13">
        <f t="shared" si="6"/>
        <v>474.88555528671668</v>
      </c>
      <c r="E89" s="64">
        <v>6.7142511492862328E-3</v>
      </c>
      <c r="F89" s="88">
        <f t="shared" si="7"/>
        <v>746.55431889668523</v>
      </c>
    </row>
    <row r="90" spans="1:6">
      <c r="A90" s="20">
        <v>56</v>
      </c>
      <c r="B90" s="13">
        <f t="shared" si="5"/>
        <v>241.7210258891846</v>
      </c>
      <c r="C90" s="61">
        <v>3.4176143237357849E-3</v>
      </c>
      <c r="D90" s="13">
        <f t="shared" si="6"/>
        <v>449.21606581175905</v>
      </c>
      <c r="E90" s="64">
        <v>6.3513186547302205E-3</v>
      </c>
      <c r="F90" s="88">
        <f t="shared" si="7"/>
        <v>690.93709170094371</v>
      </c>
    </row>
    <row r="91" spans="1:6">
      <c r="A91" s="20">
        <v>57</v>
      </c>
      <c r="B91" s="13">
        <f t="shared" si="5"/>
        <v>229.95584321316235</v>
      </c>
      <c r="C91" s="61">
        <v>3.2512702637309461E-3</v>
      </c>
      <c r="D91" s="13">
        <f t="shared" si="6"/>
        <v>424.61613839825793</v>
      </c>
      <c r="E91" s="64">
        <v>6.003508347447375E-3</v>
      </c>
      <c r="F91" s="88">
        <f t="shared" si="7"/>
        <v>654.57198161142026</v>
      </c>
    </row>
    <row r="92" spans="1:6">
      <c r="A92" s="20">
        <v>58</v>
      </c>
      <c r="B92" s="13">
        <f t="shared" si="5"/>
        <v>235.30365352044518</v>
      </c>
      <c r="C92" s="61">
        <v>3.3268812000967819E-3</v>
      </c>
      <c r="D92" s="13">
        <f t="shared" si="6"/>
        <v>431.03351076699732</v>
      </c>
      <c r="E92" s="64">
        <v>6.0942414710863776E-3</v>
      </c>
      <c r="F92" s="88">
        <f t="shared" si="7"/>
        <v>666.33716428744253</v>
      </c>
    </row>
    <row r="93" spans="1:6">
      <c r="A93" s="20">
        <v>59</v>
      </c>
      <c r="B93" s="13">
        <f t="shared" si="5"/>
        <v>241.7210258891846</v>
      </c>
      <c r="C93" s="61">
        <v>3.4176143237357849E-3</v>
      </c>
      <c r="D93" s="13">
        <f t="shared" si="6"/>
        <v>425.6857004597145</v>
      </c>
      <c r="E93" s="64">
        <v>6.0186305347205418E-3</v>
      </c>
      <c r="F93" s="88">
        <f t="shared" si="7"/>
        <v>667.40672634889916</v>
      </c>
    </row>
    <row r="94" spans="1:6">
      <c r="A94" s="20">
        <v>60</v>
      </c>
      <c r="B94" s="13">
        <f t="shared" si="5"/>
        <v>249.20796031938059</v>
      </c>
      <c r="C94" s="61">
        <v>3.5234696346479553E-3</v>
      </c>
      <c r="D94" s="13">
        <f t="shared" si="6"/>
        <v>406.4335833534962</v>
      </c>
      <c r="E94" s="64">
        <v>5.7464311638035321E-3</v>
      </c>
      <c r="F94" s="88">
        <f t="shared" si="7"/>
        <v>655.64154367287676</v>
      </c>
    </row>
    <row r="95" spans="1:6">
      <c r="A95" s="20">
        <v>61</v>
      </c>
      <c r="B95" s="13">
        <f t="shared" si="5"/>
        <v>216.05153641422697</v>
      </c>
      <c r="C95" s="61">
        <v>3.0546818291797726E-3</v>
      </c>
      <c r="D95" s="13">
        <f t="shared" si="6"/>
        <v>372.20759738688605</v>
      </c>
      <c r="E95" s="64">
        <v>5.2625211710621827E-3</v>
      </c>
      <c r="F95" s="88">
        <f t="shared" si="7"/>
        <v>588.25913380111297</v>
      </c>
    </row>
    <row r="96" spans="1:6">
      <c r="A96" s="20">
        <v>62</v>
      </c>
      <c r="B96" s="13">
        <f t="shared" si="5"/>
        <v>241.7210258891846</v>
      </c>
      <c r="C96" s="61">
        <v>3.4176143237357849E-3</v>
      </c>
      <c r="D96" s="13">
        <f t="shared" si="6"/>
        <v>396.80752480038717</v>
      </c>
      <c r="E96" s="64">
        <v>5.6103314783450282E-3</v>
      </c>
      <c r="F96" s="88">
        <f t="shared" si="7"/>
        <v>638.52855068957183</v>
      </c>
    </row>
    <row r="97" spans="1:6">
      <c r="A97" s="20">
        <v>63</v>
      </c>
      <c r="B97" s="13">
        <f t="shared" si="5"/>
        <v>233.16452939753208</v>
      </c>
      <c r="C97" s="61">
        <v>3.2966368255504478E-3</v>
      </c>
      <c r="D97" s="13">
        <f t="shared" si="6"/>
        <v>375.41628357125575</v>
      </c>
      <c r="E97" s="64">
        <v>5.307887732881684E-3</v>
      </c>
      <c r="F97" s="88">
        <f t="shared" si="7"/>
        <v>608.58081296878777</v>
      </c>
    </row>
    <row r="98" spans="1:6">
      <c r="A98" s="20">
        <v>64</v>
      </c>
      <c r="B98" s="13">
        <f t="shared" si="5"/>
        <v>236.37321558190177</v>
      </c>
      <c r="C98" s="61">
        <v>3.3420033873699491E-3</v>
      </c>
      <c r="D98" s="13">
        <f t="shared" si="6"/>
        <v>362.5815388337769</v>
      </c>
      <c r="E98" s="64">
        <v>5.1264214856036779E-3</v>
      </c>
      <c r="F98" s="88">
        <f t="shared" si="7"/>
        <v>598.95475441567874</v>
      </c>
    </row>
    <row r="99" spans="1:6">
      <c r="A99" s="20">
        <v>65</v>
      </c>
      <c r="B99" s="13">
        <f t="shared" ref="B99:B149" si="8">+C99*$F$151</f>
        <v>237.44277764335834</v>
      </c>
      <c r="C99" s="61">
        <v>3.3571255746431164E-3</v>
      </c>
      <c r="D99" s="13">
        <f t="shared" ref="D99:D149" si="9">+E99*$F$151</f>
        <v>290.92088071618679</v>
      </c>
      <c r="E99" s="64">
        <v>4.1132349383014759E-3</v>
      </c>
      <c r="F99" s="88">
        <f t="shared" ref="F99:F149" si="10">SUM(B99+D99)</f>
        <v>528.36365835954507</v>
      </c>
    </row>
    <row r="100" spans="1:6">
      <c r="A100" s="20">
        <v>66</v>
      </c>
      <c r="B100" s="13">
        <f t="shared" si="8"/>
        <v>216.05153641422697</v>
      </c>
      <c r="C100" s="61">
        <v>3.0546818291797726E-3</v>
      </c>
      <c r="D100" s="13">
        <f t="shared" si="9"/>
        <v>313.38168400677472</v>
      </c>
      <c r="E100" s="64">
        <v>4.4308008710379869E-3</v>
      </c>
      <c r="F100" s="88">
        <f t="shared" si="10"/>
        <v>529.43322042100169</v>
      </c>
    </row>
    <row r="101" spans="1:6">
      <c r="A101" s="20">
        <v>67</v>
      </c>
      <c r="B101" s="13">
        <f t="shared" si="8"/>
        <v>174.33861601742075</v>
      </c>
      <c r="C101" s="61">
        <v>2.464916525526252E-3</v>
      </c>
      <c r="D101" s="13">
        <f t="shared" si="9"/>
        <v>271.66876360996855</v>
      </c>
      <c r="E101" s="64">
        <v>3.8410355673844667E-3</v>
      </c>
      <c r="F101" s="88">
        <f t="shared" si="10"/>
        <v>446.0073796273893</v>
      </c>
    </row>
    <row r="102" spans="1:6">
      <c r="A102" s="20">
        <v>68</v>
      </c>
      <c r="B102" s="13">
        <f t="shared" si="8"/>
        <v>173.26905395596418</v>
      </c>
      <c r="C102" s="61">
        <v>2.4497943382530848E-3</v>
      </c>
      <c r="D102" s="13">
        <f t="shared" si="9"/>
        <v>252.41664650375031</v>
      </c>
      <c r="E102" s="64">
        <v>3.568836196467457E-3</v>
      </c>
      <c r="F102" s="88">
        <f t="shared" si="10"/>
        <v>425.6857004597145</v>
      </c>
    </row>
    <row r="103" spans="1:6">
      <c r="A103" s="20">
        <v>69</v>
      </c>
      <c r="B103" s="13">
        <f t="shared" si="8"/>
        <v>179.68642632470363</v>
      </c>
      <c r="C103" s="61">
        <v>2.5405274618920883E-3</v>
      </c>
      <c r="D103" s="13">
        <f t="shared" si="9"/>
        <v>260.97314299540284</v>
      </c>
      <c r="E103" s="64">
        <v>3.6898136946527946E-3</v>
      </c>
      <c r="F103" s="88">
        <f t="shared" si="10"/>
        <v>440.65956932010647</v>
      </c>
    </row>
    <row r="104" spans="1:6">
      <c r="A104" s="20">
        <v>70</v>
      </c>
      <c r="B104" s="13">
        <f t="shared" si="8"/>
        <v>159.36474715702877</v>
      </c>
      <c r="C104" s="61">
        <v>2.2532059037019114E-3</v>
      </c>
      <c r="D104" s="13">
        <f t="shared" si="9"/>
        <v>213.91241229131381</v>
      </c>
      <c r="E104" s="64">
        <v>3.0244374546334381E-3</v>
      </c>
      <c r="F104" s="88">
        <f t="shared" si="10"/>
        <v>373.27715944834256</v>
      </c>
    </row>
    <row r="105" spans="1:6">
      <c r="A105" s="20">
        <v>71</v>
      </c>
      <c r="B105" s="13">
        <f t="shared" si="8"/>
        <v>147.59956448100655</v>
      </c>
      <c r="C105" s="61">
        <v>2.0868618436970725E-3</v>
      </c>
      <c r="D105" s="13">
        <f t="shared" si="9"/>
        <v>200.00810549237843</v>
      </c>
      <c r="E105" s="64">
        <v>2.8278490200822647E-3</v>
      </c>
      <c r="F105" s="88">
        <f t="shared" si="10"/>
        <v>347.60766997338499</v>
      </c>
    </row>
    <row r="106" spans="1:6">
      <c r="A106" s="20">
        <v>72</v>
      </c>
      <c r="B106" s="13">
        <f t="shared" si="8"/>
        <v>145.46044035809339</v>
      </c>
      <c r="C106" s="61">
        <v>2.056617469150738E-3</v>
      </c>
      <c r="D106" s="13">
        <f t="shared" si="9"/>
        <v>219.26022259859664</v>
      </c>
      <c r="E106" s="64">
        <v>3.100048390999274E-3</v>
      </c>
      <c r="F106" s="88">
        <f t="shared" si="10"/>
        <v>364.72066295669003</v>
      </c>
    </row>
    <row r="107" spans="1:6">
      <c r="A107" s="20">
        <v>73</v>
      </c>
      <c r="B107" s="13">
        <f t="shared" si="8"/>
        <v>118.72138882167917</v>
      </c>
      <c r="C107" s="61">
        <v>1.6785627873215582E-3</v>
      </c>
      <c r="D107" s="13">
        <f t="shared" si="9"/>
        <v>201.077667553835</v>
      </c>
      <c r="E107" s="64">
        <v>2.842971207355432E-3</v>
      </c>
      <c r="F107" s="88">
        <f t="shared" si="10"/>
        <v>319.79905637551417</v>
      </c>
    </row>
    <row r="108" spans="1:6">
      <c r="A108" s="20">
        <v>74</v>
      </c>
      <c r="B108" s="13">
        <f t="shared" si="8"/>
        <v>91.982337285264947</v>
      </c>
      <c r="C108" s="61">
        <v>1.3005081054923784E-3</v>
      </c>
      <c r="D108" s="13">
        <f t="shared" si="9"/>
        <v>203.2167916767481</v>
      </c>
      <c r="E108" s="64">
        <v>2.8732155819017661E-3</v>
      </c>
      <c r="F108" s="88">
        <f t="shared" si="10"/>
        <v>295.19912896201305</v>
      </c>
    </row>
    <row r="109" spans="1:6">
      <c r="A109" s="20">
        <v>75</v>
      </c>
      <c r="B109" s="13">
        <f t="shared" si="8"/>
        <v>147.59956448100655</v>
      </c>
      <c r="C109" s="61">
        <v>2.0868618436970725E-3</v>
      </c>
      <c r="D109" s="13">
        <f t="shared" si="9"/>
        <v>171.12992983305105</v>
      </c>
      <c r="E109" s="64">
        <v>2.4195499637067507E-3</v>
      </c>
      <c r="F109" s="88">
        <f t="shared" si="10"/>
        <v>318.7294943140576</v>
      </c>
    </row>
    <row r="110" spans="1:6">
      <c r="A110" s="20">
        <v>76</v>
      </c>
      <c r="B110" s="13">
        <f t="shared" si="8"/>
        <v>111.23445439148318</v>
      </c>
      <c r="C110" s="61">
        <v>1.5727074764093879E-3</v>
      </c>
      <c r="D110" s="13">
        <f t="shared" si="9"/>
        <v>174.33861601742075</v>
      </c>
      <c r="E110" s="64">
        <v>2.464916525526252E-3</v>
      </c>
      <c r="F110" s="88">
        <f t="shared" si="10"/>
        <v>285.57307040890396</v>
      </c>
    </row>
    <row r="111" spans="1:6">
      <c r="A111" s="20">
        <v>77</v>
      </c>
      <c r="B111" s="13">
        <f t="shared" si="8"/>
        <v>126.20832325187516</v>
      </c>
      <c r="C111" s="61">
        <v>1.7844180982337285E-3</v>
      </c>
      <c r="D111" s="13">
        <f t="shared" si="9"/>
        <v>159.36474715702877</v>
      </c>
      <c r="E111" s="64">
        <v>2.2532059037019114E-3</v>
      </c>
      <c r="F111" s="88">
        <f t="shared" si="10"/>
        <v>285.57307040890396</v>
      </c>
    </row>
    <row r="112" spans="1:6">
      <c r="A112" s="20">
        <v>78</v>
      </c>
      <c r="B112" s="13">
        <f t="shared" si="8"/>
        <v>114.44314057585289</v>
      </c>
      <c r="C112" s="61">
        <v>1.6180740382288894E-3</v>
      </c>
      <c r="D112" s="13">
        <f t="shared" si="9"/>
        <v>180.75598838616017</v>
      </c>
      <c r="E112" s="64">
        <v>2.5556496491652551E-3</v>
      </c>
      <c r="F112" s="88">
        <f t="shared" si="10"/>
        <v>295.19912896201305</v>
      </c>
    </row>
    <row r="113" spans="1:6">
      <c r="A113" s="20">
        <v>79</v>
      </c>
      <c r="B113" s="13">
        <f t="shared" si="8"/>
        <v>100.5388337769175</v>
      </c>
      <c r="C113" s="61">
        <v>1.421485603677716E-3</v>
      </c>
      <c r="D113" s="13">
        <f t="shared" si="9"/>
        <v>174.33861601742075</v>
      </c>
      <c r="E113" s="64">
        <v>2.464916525526252E-3</v>
      </c>
      <c r="F113" s="88">
        <f t="shared" si="10"/>
        <v>274.87744979433825</v>
      </c>
    </row>
    <row r="114" spans="1:6">
      <c r="A114" s="20">
        <v>80</v>
      </c>
      <c r="B114" s="13">
        <f t="shared" si="8"/>
        <v>93.051899346721513</v>
      </c>
      <c r="C114" s="61">
        <v>1.3156302927655457E-3</v>
      </c>
      <c r="D114" s="13">
        <f t="shared" si="9"/>
        <v>142.25175417372367</v>
      </c>
      <c r="E114" s="64">
        <v>2.0112509073312362E-3</v>
      </c>
      <c r="F114" s="88">
        <f t="shared" si="10"/>
        <v>235.30365352044518</v>
      </c>
    </row>
    <row r="115" spans="1:6">
      <c r="A115" s="20">
        <v>81</v>
      </c>
      <c r="B115" s="13">
        <f t="shared" si="8"/>
        <v>90.912775223808367</v>
      </c>
      <c r="C115" s="61">
        <v>1.2853859182192112E-3</v>
      </c>
      <c r="D115" s="13">
        <f t="shared" si="9"/>
        <v>119.79095088313574</v>
      </c>
      <c r="E115" s="64">
        <v>1.6936849745947254E-3</v>
      </c>
      <c r="F115" s="88">
        <f t="shared" si="10"/>
        <v>210.70372610694409</v>
      </c>
    </row>
    <row r="116" spans="1:6">
      <c r="A116" s="20">
        <v>82</v>
      </c>
      <c r="B116" s="13">
        <f t="shared" si="8"/>
        <v>58.825913380111295</v>
      </c>
      <c r="C116" s="61">
        <v>8.3172030002419547E-4</v>
      </c>
      <c r="D116" s="13">
        <f t="shared" si="9"/>
        <v>109.09533026857005</v>
      </c>
      <c r="E116" s="64">
        <v>1.5424631018630536E-3</v>
      </c>
      <c r="F116" s="88">
        <f t="shared" si="10"/>
        <v>167.92124364868135</v>
      </c>
    </row>
    <row r="117" spans="1:6">
      <c r="A117" s="20">
        <v>83</v>
      </c>
      <c r="B117" s="13">
        <f t="shared" si="8"/>
        <v>73.799782240503276</v>
      </c>
      <c r="C117" s="61">
        <v>1.0434309218485362E-3</v>
      </c>
      <c r="D117" s="13">
        <f t="shared" si="9"/>
        <v>111.23445439148318</v>
      </c>
      <c r="E117" s="64">
        <v>1.5727074764093879E-3</v>
      </c>
      <c r="F117" s="88">
        <f t="shared" si="10"/>
        <v>185.03423663198646</v>
      </c>
    </row>
    <row r="118" spans="1:6">
      <c r="A118" s="20">
        <v>84</v>
      </c>
      <c r="B118" s="13">
        <f t="shared" si="8"/>
        <v>63.104161625937579</v>
      </c>
      <c r="C118" s="61">
        <v>8.9220904911686426E-4</v>
      </c>
      <c r="D118" s="13">
        <f t="shared" si="9"/>
        <v>74.869344301959828</v>
      </c>
      <c r="E118" s="64">
        <v>1.0585531091217033E-3</v>
      </c>
      <c r="F118" s="88">
        <f t="shared" si="10"/>
        <v>137.97350592789741</v>
      </c>
    </row>
    <row r="119" spans="1:6">
      <c r="A119" s="20">
        <v>85</v>
      </c>
      <c r="B119" s="13">
        <f t="shared" si="8"/>
        <v>51.338978949915315</v>
      </c>
      <c r="C119" s="61">
        <v>7.2586498911202514E-4</v>
      </c>
      <c r="D119" s="13">
        <f t="shared" si="9"/>
        <v>95.191023469634644</v>
      </c>
      <c r="E119" s="64">
        <v>1.34587466731188E-3</v>
      </c>
      <c r="F119" s="88">
        <f t="shared" si="10"/>
        <v>146.53000241954996</v>
      </c>
    </row>
    <row r="120" spans="1:6">
      <c r="A120" s="20">
        <v>86</v>
      </c>
      <c r="B120" s="13">
        <f t="shared" si="8"/>
        <v>44.921606581175908</v>
      </c>
      <c r="C120" s="61">
        <v>6.3513186547302207E-4</v>
      </c>
      <c r="D120" s="13">
        <f t="shared" si="9"/>
        <v>81.286716670699249</v>
      </c>
      <c r="E120" s="64">
        <v>1.1492862327607066E-3</v>
      </c>
      <c r="F120" s="88">
        <f t="shared" si="10"/>
        <v>126.20832325187516</v>
      </c>
    </row>
    <row r="121" spans="1:6">
      <c r="A121" s="20">
        <v>87</v>
      </c>
      <c r="B121" s="13">
        <f t="shared" si="8"/>
        <v>38.504234212436486</v>
      </c>
      <c r="C121" s="61">
        <v>5.4439874183401888E-4</v>
      </c>
      <c r="D121" s="13">
        <f t="shared" si="9"/>
        <v>58.825913380111295</v>
      </c>
      <c r="E121" s="64">
        <v>8.3172030002419547E-4</v>
      </c>
      <c r="F121" s="88">
        <f t="shared" si="10"/>
        <v>97.330147592547775</v>
      </c>
    </row>
    <row r="122" spans="1:6">
      <c r="A122" s="20">
        <v>88</v>
      </c>
      <c r="B122" s="13">
        <f t="shared" si="8"/>
        <v>40.643358335349625</v>
      </c>
      <c r="C122" s="61">
        <v>5.7464311638035328E-4</v>
      </c>
      <c r="D122" s="13">
        <f t="shared" si="9"/>
        <v>59.895475441567868</v>
      </c>
      <c r="E122" s="64">
        <v>8.4684248729736272E-4</v>
      </c>
      <c r="F122" s="88">
        <f t="shared" si="10"/>
        <v>100.5388337769175</v>
      </c>
    </row>
    <row r="123" spans="1:6">
      <c r="A123" s="20">
        <v>89</v>
      </c>
      <c r="B123" s="13">
        <f t="shared" si="8"/>
        <v>21.391241229131381</v>
      </c>
      <c r="C123" s="61">
        <v>3.0244374546334384E-4</v>
      </c>
      <c r="D123" s="13">
        <f t="shared" si="9"/>
        <v>47.060730704089039</v>
      </c>
      <c r="E123" s="64">
        <v>6.6537624001935635E-4</v>
      </c>
      <c r="F123" s="88">
        <f t="shared" si="10"/>
        <v>68.45197193322042</v>
      </c>
    </row>
    <row r="124" spans="1:6">
      <c r="A124" s="20">
        <v>90</v>
      </c>
      <c r="B124" s="13">
        <f t="shared" si="8"/>
        <v>21.391241229131381</v>
      </c>
      <c r="C124" s="61">
        <v>3.0244374546334384E-4</v>
      </c>
      <c r="D124" s="13">
        <f t="shared" si="9"/>
        <v>40.643358335349625</v>
      </c>
      <c r="E124" s="64">
        <v>5.7464311638035328E-4</v>
      </c>
      <c r="F124" s="88">
        <f t="shared" si="10"/>
        <v>62.034599564481006</v>
      </c>
    </row>
    <row r="125" spans="1:6">
      <c r="A125" s="20">
        <v>91</v>
      </c>
      <c r="B125" s="13">
        <f t="shared" si="8"/>
        <v>17.112992983305105</v>
      </c>
      <c r="C125" s="61">
        <v>2.4195499637067505E-4</v>
      </c>
      <c r="D125" s="13">
        <f t="shared" si="9"/>
        <v>24.599927413501089</v>
      </c>
      <c r="E125" s="64">
        <v>3.4781030728284537E-4</v>
      </c>
      <c r="F125" s="88">
        <f t="shared" si="10"/>
        <v>41.712920396806197</v>
      </c>
    </row>
    <row r="126" spans="1:6">
      <c r="A126" s="20">
        <v>92</v>
      </c>
      <c r="B126" s="13">
        <f t="shared" si="8"/>
        <v>11.76518267602226</v>
      </c>
      <c r="C126" s="61">
        <v>1.6634406000483909E-4</v>
      </c>
      <c r="D126" s="13">
        <f t="shared" si="9"/>
        <v>27.808613597870796</v>
      </c>
      <c r="E126" s="64">
        <v>3.9317686910234697E-4</v>
      </c>
      <c r="F126" s="88">
        <f t="shared" si="10"/>
        <v>39.573796273893052</v>
      </c>
    </row>
    <row r="127" spans="1:6">
      <c r="A127" s="20">
        <v>93</v>
      </c>
      <c r="B127" s="13">
        <f t="shared" si="8"/>
        <v>5.3478103072828453</v>
      </c>
      <c r="C127" s="61">
        <v>7.5610936365835959E-5</v>
      </c>
      <c r="D127" s="13">
        <f t="shared" si="9"/>
        <v>20.321679167674812</v>
      </c>
      <c r="E127" s="64">
        <v>2.8732155819017664E-4</v>
      </c>
      <c r="F127" s="88">
        <f t="shared" si="10"/>
        <v>25.669489474957658</v>
      </c>
    </row>
    <row r="128" spans="1:6">
      <c r="A128" s="20">
        <v>94</v>
      </c>
      <c r="B128" s="13">
        <f t="shared" si="8"/>
        <v>8.5564964916525525</v>
      </c>
      <c r="C128" s="61">
        <v>1.2097749818533752E-4</v>
      </c>
      <c r="D128" s="13">
        <f t="shared" si="9"/>
        <v>14.973868860391967</v>
      </c>
      <c r="E128" s="64">
        <v>2.1171062182434068E-4</v>
      </c>
      <c r="F128" s="88">
        <f t="shared" si="10"/>
        <v>23.53036535204452</v>
      </c>
    </row>
    <row r="129" spans="1:6">
      <c r="A129" s="20">
        <v>95</v>
      </c>
      <c r="B129" s="13">
        <f t="shared" si="8"/>
        <v>7.4869344301959835</v>
      </c>
      <c r="C129" s="61">
        <v>1.0585531091217034E-4</v>
      </c>
      <c r="D129" s="13">
        <f t="shared" si="9"/>
        <v>11.76518267602226</v>
      </c>
      <c r="E129" s="64">
        <v>1.6634406000483909E-4</v>
      </c>
      <c r="F129" s="88">
        <f t="shared" si="10"/>
        <v>19.252117106218243</v>
      </c>
    </row>
    <row r="130" spans="1:6">
      <c r="A130" s="20">
        <v>96</v>
      </c>
      <c r="B130" s="13">
        <f t="shared" si="8"/>
        <v>4.2782482458262763</v>
      </c>
      <c r="C130" s="61">
        <v>6.0488749092668762E-5</v>
      </c>
      <c r="D130" s="13">
        <f t="shared" si="9"/>
        <v>5.3478103072828453</v>
      </c>
      <c r="E130" s="64">
        <v>7.5610936365835959E-5</v>
      </c>
      <c r="F130" s="88">
        <f t="shared" si="10"/>
        <v>9.6260585531091216</v>
      </c>
    </row>
    <row r="131" spans="1:6">
      <c r="A131" s="20">
        <v>97</v>
      </c>
      <c r="B131" s="13">
        <f t="shared" si="8"/>
        <v>2.1391241229131381</v>
      </c>
      <c r="C131" s="61">
        <v>3.0244374546334381E-5</v>
      </c>
      <c r="D131" s="13">
        <f t="shared" si="9"/>
        <v>5.3478103072828453</v>
      </c>
      <c r="E131" s="64">
        <v>7.5610936365835959E-5</v>
      </c>
      <c r="F131" s="88">
        <f t="shared" si="10"/>
        <v>7.4869344301959835</v>
      </c>
    </row>
    <row r="132" spans="1:6">
      <c r="A132" s="86">
        <v>98</v>
      </c>
      <c r="B132" s="13">
        <f t="shared" si="8"/>
        <v>2.1391241229131381</v>
      </c>
      <c r="C132" s="61">
        <v>3.0244374546334381E-5</v>
      </c>
      <c r="D132" s="13">
        <f t="shared" si="9"/>
        <v>8.5564964916525525</v>
      </c>
      <c r="E132" s="64">
        <v>1.2097749818533752E-4</v>
      </c>
      <c r="F132" s="88">
        <f t="shared" si="10"/>
        <v>10.695620614565691</v>
      </c>
    </row>
    <row r="133" spans="1:6">
      <c r="A133" s="87">
        <v>99</v>
      </c>
      <c r="B133" s="13">
        <f t="shared" si="8"/>
        <v>0</v>
      </c>
      <c r="C133" s="61">
        <v>0</v>
      </c>
      <c r="D133" s="13">
        <f t="shared" si="9"/>
        <v>0</v>
      </c>
      <c r="E133" s="64">
        <v>0</v>
      </c>
      <c r="F133" s="88">
        <f t="shared" si="10"/>
        <v>0</v>
      </c>
    </row>
    <row r="134" spans="1:6">
      <c r="A134" s="87">
        <v>100</v>
      </c>
      <c r="B134" s="13">
        <f t="shared" si="8"/>
        <v>0</v>
      </c>
      <c r="C134" s="61">
        <v>0</v>
      </c>
      <c r="D134" s="13">
        <f t="shared" si="9"/>
        <v>0</v>
      </c>
      <c r="E134" s="64">
        <v>0</v>
      </c>
      <c r="F134" s="88">
        <f t="shared" si="10"/>
        <v>0</v>
      </c>
    </row>
    <row r="135" spans="1:6">
      <c r="A135" s="87">
        <v>101</v>
      </c>
      <c r="B135" s="13">
        <f t="shared" si="8"/>
        <v>0</v>
      </c>
      <c r="C135" s="61">
        <v>0</v>
      </c>
      <c r="D135" s="13">
        <f t="shared" si="9"/>
        <v>0</v>
      </c>
      <c r="E135" s="64">
        <v>0</v>
      </c>
      <c r="F135" s="88">
        <f t="shared" si="10"/>
        <v>0</v>
      </c>
    </row>
    <row r="136" spans="1:6">
      <c r="A136" s="87">
        <v>102</v>
      </c>
      <c r="B136" s="13">
        <f t="shared" si="8"/>
        <v>0</v>
      </c>
      <c r="C136" s="61">
        <v>0</v>
      </c>
      <c r="D136" s="13">
        <f t="shared" si="9"/>
        <v>0</v>
      </c>
      <c r="E136" s="64">
        <v>0</v>
      </c>
      <c r="F136" s="88">
        <f t="shared" si="10"/>
        <v>0</v>
      </c>
    </row>
    <row r="137" spans="1:6">
      <c r="A137" s="87">
        <v>103</v>
      </c>
      <c r="B137" s="13">
        <f t="shared" si="8"/>
        <v>0</v>
      </c>
      <c r="C137" s="61">
        <v>0</v>
      </c>
      <c r="D137" s="13">
        <f t="shared" si="9"/>
        <v>0</v>
      </c>
      <c r="E137" s="64">
        <v>0</v>
      </c>
      <c r="F137" s="88">
        <f t="shared" si="10"/>
        <v>0</v>
      </c>
    </row>
    <row r="138" spans="1:6">
      <c r="A138" s="87">
        <v>104</v>
      </c>
      <c r="B138" s="13">
        <f t="shared" si="8"/>
        <v>0</v>
      </c>
      <c r="C138" s="61">
        <v>0</v>
      </c>
      <c r="D138" s="13">
        <f t="shared" si="9"/>
        <v>0</v>
      </c>
      <c r="E138" s="64">
        <v>0</v>
      </c>
      <c r="F138" s="88">
        <f t="shared" si="10"/>
        <v>0</v>
      </c>
    </row>
    <row r="139" spans="1:6">
      <c r="A139" s="87">
        <v>105</v>
      </c>
      <c r="B139" s="13">
        <f t="shared" si="8"/>
        <v>0</v>
      </c>
      <c r="C139" s="61">
        <v>0</v>
      </c>
      <c r="D139" s="13">
        <f t="shared" si="9"/>
        <v>0</v>
      </c>
      <c r="E139" s="64">
        <v>0</v>
      </c>
      <c r="F139" s="88">
        <f t="shared" si="10"/>
        <v>0</v>
      </c>
    </row>
    <row r="140" spans="1:6">
      <c r="A140" s="87">
        <v>106</v>
      </c>
      <c r="B140" s="13">
        <f t="shared" si="8"/>
        <v>0</v>
      </c>
      <c r="C140" s="61">
        <v>0</v>
      </c>
      <c r="D140" s="13">
        <f t="shared" si="9"/>
        <v>0</v>
      </c>
      <c r="E140" s="64">
        <v>0</v>
      </c>
      <c r="F140" s="88">
        <f t="shared" si="10"/>
        <v>0</v>
      </c>
    </row>
    <row r="141" spans="1:6">
      <c r="A141" s="87">
        <v>107</v>
      </c>
      <c r="B141" s="13">
        <f t="shared" si="8"/>
        <v>0</v>
      </c>
      <c r="C141" s="61">
        <v>0</v>
      </c>
      <c r="D141" s="13">
        <f t="shared" si="9"/>
        <v>0</v>
      </c>
      <c r="E141" s="64">
        <v>0</v>
      </c>
      <c r="F141" s="88">
        <f t="shared" si="10"/>
        <v>0</v>
      </c>
    </row>
    <row r="142" spans="1:6">
      <c r="A142" s="87">
        <v>108</v>
      </c>
      <c r="B142" s="13">
        <f t="shared" si="8"/>
        <v>0</v>
      </c>
      <c r="C142" s="61">
        <v>0</v>
      </c>
      <c r="D142" s="13">
        <f t="shared" si="9"/>
        <v>0</v>
      </c>
      <c r="E142" s="64">
        <v>0</v>
      </c>
      <c r="F142" s="88">
        <f t="shared" si="10"/>
        <v>0</v>
      </c>
    </row>
    <row r="143" spans="1:6">
      <c r="A143" s="87">
        <v>109</v>
      </c>
      <c r="B143" s="13">
        <f t="shared" si="8"/>
        <v>0</v>
      </c>
      <c r="C143" s="61">
        <v>0</v>
      </c>
      <c r="D143" s="13">
        <f t="shared" si="9"/>
        <v>0</v>
      </c>
      <c r="E143" s="64">
        <v>0</v>
      </c>
      <c r="F143" s="88">
        <f t="shared" si="10"/>
        <v>0</v>
      </c>
    </row>
    <row r="144" spans="1:6">
      <c r="A144" s="87">
        <v>110</v>
      </c>
      <c r="B144" s="13">
        <f t="shared" si="8"/>
        <v>0</v>
      </c>
      <c r="C144" s="61">
        <v>0</v>
      </c>
      <c r="D144" s="13">
        <f t="shared" si="9"/>
        <v>0</v>
      </c>
      <c r="E144" s="64">
        <v>0</v>
      </c>
      <c r="F144" s="88">
        <f t="shared" si="10"/>
        <v>0</v>
      </c>
    </row>
    <row r="145" spans="1:7">
      <c r="A145" s="87">
        <v>111</v>
      </c>
      <c r="B145" s="13">
        <f t="shared" si="8"/>
        <v>0</v>
      </c>
      <c r="C145" s="61">
        <v>0</v>
      </c>
      <c r="D145" s="13">
        <f t="shared" si="9"/>
        <v>0</v>
      </c>
      <c r="E145" s="64">
        <v>0</v>
      </c>
      <c r="F145" s="88">
        <f t="shared" si="10"/>
        <v>0</v>
      </c>
    </row>
    <row r="146" spans="1:7">
      <c r="A146" s="87">
        <v>112</v>
      </c>
      <c r="B146" s="13">
        <f t="shared" si="8"/>
        <v>0</v>
      </c>
      <c r="C146" s="61">
        <v>0</v>
      </c>
      <c r="D146" s="13">
        <f t="shared" si="9"/>
        <v>0</v>
      </c>
      <c r="E146" s="64">
        <v>0</v>
      </c>
      <c r="F146" s="88">
        <f t="shared" si="10"/>
        <v>0</v>
      </c>
    </row>
    <row r="147" spans="1:7">
      <c r="A147" s="87">
        <v>113</v>
      </c>
      <c r="B147" s="13">
        <f t="shared" si="8"/>
        <v>0</v>
      </c>
      <c r="C147" s="61">
        <v>0</v>
      </c>
      <c r="D147" s="13">
        <f t="shared" si="9"/>
        <v>0</v>
      </c>
      <c r="E147" s="64">
        <v>0</v>
      </c>
      <c r="F147" s="88">
        <f t="shared" si="10"/>
        <v>0</v>
      </c>
    </row>
    <row r="148" spans="1:7">
      <c r="A148" s="87">
        <v>114</v>
      </c>
      <c r="B148" s="13">
        <f t="shared" si="8"/>
        <v>0</v>
      </c>
      <c r="C148" s="61">
        <v>0</v>
      </c>
      <c r="D148" s="13">
        <f t="shared" si="9"/>
        <v>0</v>
      </c>
      <c r="E148" s="64">
        <v>0</v>
      </c>
      <c r="F148" s="88">
        <f t="shared" si="10"/>
        <v>0</v>
      </c>
    </row>
    <row r="149" spans="1:7">
      <c r="A149" s="87">
        <v>115</v>
      </c>
      <c r="B149" s="13">
        <f t="shared" si="8"/>
        <v>0</v>
      </c>
      <c r="C149" s="61">
        <v>0</v>
      </c>
      <c r="D149" s="13">
        <f t="shared" si="9"/>
        <v>0</v>
      </c>
      <c r="E149" s="64">
        <v>0</v>
      </c>
      <c r="F149" s="88">
        <f t="shared" si="10"/>
        <v>0</v>
      </c>
    </row>
    <row r="150" spans="1:7">
      <c r="A150" s="16"/>
      <c r="B150" s="13" t="s">
        <v>26</v>
      </c>
      <c r="C150" s="14"/>
      <c r="D150" s="13" t="s">
        <v>26</v>
      </c>
      <c r="E150" s="14"/>
      <c r="F150" s="15"/>
    </row>
    <row r="151" spans="1:7" ht="13.5" thickBot="1">
      <c r="A151" s="17" t="s">
        <v>3</v>
      </c>
      <c r="B151" s="58">
        <f>SUM(B34:B150)</f>
        <v>27646.040164529393</v>
      </c>
      <c r="C151" s="62">
        <v>0.39087829663682555</v>
      </c>
      <c r="D151" s="58">
        <f>SUM(D34:D150)</f>
        <v>43081.959835470581</v>
      </c>
      <c r="E151" s="63">
        <v>0.6091217033631745</v>
      </c>
      <c r="F151" s="19">
        <v>70728</v>
      </c>
    </row>
    <row r="152" spans="1:7">
      <c r="A152" s="22" t="s">
        <v>26</v>
      </c>
      <c r="B152" s="22" t="s">
        <v>26</v>
      </c>
      <c r="C152" s="22" t="s">
        <v>26</v>
      </c>
      <c r="D152" s="22" t="s">
        <v>26</v>
      </c>
      <c r="E152" s="22" t="s">
        <v>26</v>
      </c>
      <c r="F152" s="22" t="s">
        <v>26</v>
      </c>
    </row>
    <row r="153" spans="1:7">
      <c r="B153" s="22">
        <f>SUM(B34:B149)</f>
        <v>27646.040164529393</v>
      </c>
      <c r="C153" s="22">
        <f>SUM(C34:C149)</f>
        <v>0.3908782966368255</v>
      </c>
      <c r="D153" s="22">
        <f>SUM(D34:D149)</f>
        <v>43081.959835470581</v>
      </c>
      <c r="E153" s="22">
        <f>SUM(E34:E149)</f>
        <v>0.6091217033631745</v>
      </c>
      <c r="F153" s="60">
        <f>SUM(F34:F149)</f>
        <v>70728</v>
      </c>
    </row>
    <row r="154" spans="1:7">
      <c r="D154" s="61">
        <f>SUM(C151+E151)</f>
        <v>1</v>
      </c>
    </row>
    <row r="155" spans="1:7">
      <c r="B155">
        <v>35219</v>
      </c>
      <c r="D155" s="22">
        <f>SUM(B151+D151)</f>
        <v>70727.999999999971</v>
      </c>
      <c r="F155" s="60">
        <f>SUM(B153+D153)</f>
        <v>70727.999999999971</v>
      </c>
    </row>
    <row r="156" spans="1:7">
      <c r="C156" s="22">
        <f>SUM(B153+D153)</f>
        <v>70727.999999999971</v>
      </c>
      <c r="D156" s="22">
        <f>SUM(B153+D153)</f>
        <v>70727.999999999971</v>
      </c>
      <c r="E156" s="26">
        <f>SUM(C153+E153)</f>
        <v>1</v>
      </c>
      <c r="F156" t="s">
        <v>26</v>
      </c>
    </row>
    <row r="157" spans="1:7">
      <c r="B157">
        <v>33340</v>
      </c>
      <c r="C157">
        <f>+B157*100/F157</f>
        <v>48.088156812969665</v>
      </c>
      <c r="D157">
        <v>35991</v>
      </c>
      <c r="E157">
        <f>+D157*100/F157</f>
        <v>51.911843187030335</v>
      </c>
      <c r="F157">
        <f>SUM(B157+D157)</f>
        <v>69331</v>
      </c>
      <c r="G157">
        <f>SUM(C157+E157)</f>
        <v>100</v>
      </c>
    </row>
  </sheetData>
  <mergeCells count="4">
    <mergeCell ref="A1:F1"/>
    <mergeCell ref="A29:F29"/>
    <mergeCell ref="A30:F30"/>
    <mergeCell ref="A2:F2"/>
  </mergeCells>
  <phoneticPr fontId="0" type="noConversion"/>
  <printOptions horizontalCentered="1" verticalCentered="1"/>
  <pageMargins left="0" right="0" top="0" bottom="0" header="0" footer="0"/>
  <pageSetup scale="130" orientation="portrait" horizontalDpi="240" verticalDpi="14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M157"/>
  <sheetViews>
    <sheetView topLeftCell="E1" workbookViewId="0">
      <selection activeCell="P37" sqref="P37"/>
    </sheetView>
  </sheetViews>
  <sheetFormatPr baseColWidth="10" defaultRowHeight="12.75"/>
  <cols>
    <col min="3" max="3" width="12.5703125" bestFit="1" customWidth="1"/>
    <col min="5" max="5" width="11.5703125" bestFit="1" customWidth="1"/>
    <col min="8" max="8" width="7.28515625" customWidth="1"/>
    <col min="9" max="9" width="10" customWidth="1"/>
    <col min="10" max="10" width="14" customWidth="1"/>
  </cols>
  <sheetData>
    <row r="1" spans="1:10">
      <c r="A1" s="110" t="s">
        <v>91</v>
      </c>
      <c r="B1" s="110"/>
      <c r="C1" s="110"/>
      <c r="D1" s="110"/>
      <c r="E1" s="110"/>
      <c r="F1" s="110"/>
      <c r="G1" t="s">
        <v>26</v>
      </c>
    </row>
    <row r="2" spans="1:10" ht="13.5" thickBot="1">
      <c r="A2" s="111" t="s">
        <v>61</v>
      </c>
      <c r="B2" s="111"/>
      <c r="C2" s="111"/>
      <c r="D2" s="111"/>
      <c r="E2" s="111"/>
      <c r="F2" s="111"/>
    </row>
    <row r="3" spans="1:10" ht="13.5" thickBot="1">
      <c r="A3" s="2" t="s">
        <v>0</v>
      </c>
      <c r="B3" s="3" t="s">
        <v>1</v>
      </c>
      <c r="C3" s="4"/>
      <c r="D3" s="3" t="s">
        <v>2</v>
      </c>
      <c r="E3" s="4"/>
      <c r="F3" s="5" t="s">
        <v>3</v>
      </c>
    </row>
    <row r="4" spans="1:10" ht="13.5" thickBot="1">
      <c r="A4" s="6"/>
      <c r="B4" s="3" t="s">
        <v>4</v>
      </c>
      <c r="C4" s="4" t="s">
        <v>5</v>
      </c>
      <c r="D4" s="3" t="s">
        <v>4</v>
      </c>
      <c r="E4" s="7" t="s">
        <v>5</v>
      </c>
      <c r="F4" s="8"/>
      <c r="I4" t="s">
        <v>71</v>
      </c>
      <c r="J4" t="s">
        <v>72</v>
      </c>
    </row>
    <row r="5" spans="1:10">
      <c r="A5" s="9"/>
      <c r="B5" s="10"/>
      <c r="C5" s="11"/>
      <c r="D5" s="10"/>
      <c r="E5" s="11"/>
      <c r="F5" s="11"/>
      <c r="H5" s="16" t="s">
        <v>8</v>
      </c>
      <c r="I5" s="89">
        <f>-C8</f>
        <v>-6.3214750108358624</v>
      </c>
      <c r="J5" s="90">
        <f>+E8</f>
        <v>5.8780382089154131</v>
      </c>
    </row>
    <row r="6" spans="1:10">
      <c r="A6" s="12" t="s">
        <v>6</v>
      </c>
      <c r="B6" s="42">
        <f>+B34</f>
        <v>714.41269629580233</v>
      </c>
      <c r="C6" s="14">
        <f>+B6*100/$F$27</f>
        <v>1.9504551061914446</v>
      </c>
      <c r="D6" s="42">
        <f>+D34</f>
        <v>583.74233987930518</v>
      </c>
      <c r="E6" s="14">
        <f>+D6*100/$F$27</f>
        <v>1.5937051978795052</v>
      </c>
      <c r="F6" s="45">
        <f>SUM(B6+D6)</f>
        <v>1298.1550361751074</v>
      </c>
      <c r="H6" s="16" t="s">
        <v>9</v>
      </c>
      <c r="I6" s="89">
        <f t="shared" ref="I6:I22" si="0">-C9</f>
        <v>-5.0411762744640418</v>
      </c>
      <c r="J6" s="90">
        <f t="shared" ref="J6:J22" si="1">+E9</f>
        <v>4.8711365985396586</v>
      </c>
    </row>
    <row r="7" spans="1:10">
      <c r="A7" s="16" t="s">
        <v>7</v>
      </c>
      <c r="B7" s="42">
        <f>SUM(B35:B38)</f>
        <v>1601.0171706731571</v>
      </c>
      <c r="C7" s="14">
        <f t="shared" ref="C7:E22" si="2">+B7*100/$F$27</f>
        <v>4.3710199046444167</v>
      </c>
      <c r="D7" s="42">
        <f>SUM(D35:D38)</f>
        <v>1569.2654952822325</v>
      </c>
      <c r="E7" s="14">
        <f t="shared" si="2"/>
        <v>4.2843330110359084</v>
      </c>
      <c r="F7" s="45">
        <f t="shared" ref="F7:F22" si="3">SUM(B7+D7)</f>
        <v>3170.2826659553893</v>
      </c>
      <c r="H7" s="16" t="s">
        <v>10</v>
      </c>
      <c r="I7" s="89">
        <f t="shared" si="0"/>
        <v>-4.5543960257393392</v>
      </c>
      <c r="J7" s="90">
        <f t="shared" si="1"/>
        <v>5.47127663121395</v>
      </c>
    </row>
    <row r="8" spans="1:10">
      <c r="A8" s="16" t="s">
        <v>8</v>
      </c>
      <c r="B8" s="42">
        <f>SUM(B6:B7)</f>
        <v>2315.4298669689597</v>
      </c>
      <c r="C8" s="14">
        <f t="shared" si="2"/>
        <v>6.3214750108358624</v>
      </c>
      <c r="D8" s="42">
        <f>SUM(D6:D7)</f>
        <v>2153.0078351615375</v>
      </c>
      <c r="E8" s="14">
        <f t="shared" si="2"/>
        <v>5.8780382089154131</v>
      </c>
      <c r="F8" s="45">
        <f t="shared" si="3"/>
        <v>4468.4377021304972</v>
      </c>
      <c r="H8" s="16" t="s">
        <v>11</v>
      </c>
      <c r="I8" s="89">
        <f t="shared" si="0"/>
        <v>-3.7542093155069516</v>
      </c>
      <c r="J8" s="90">
        <f t="shared" si="1"/>
        <v>7.1083252758977089</v>
      </c>
    </row>
    <row r="9" spans="1:10">
      <c r="A9" s="16" t="s">
        <v>9</v>
      </c>
      <c r="B9" s="42">
        <f>SUM(B39:B43)</f>
        <v>1846.4820458106892</v>
      </c>
      <c r="C9" s="14">
        <f t="shared" si="2"/>
        <v>5.0411762744640418</v>
      </c>
      <c r="D9" s="42">
        <f>SUM(D39:D43)</f>
        <v>1784.1999133131062</v>
      </c>
      <c r="E9" s="14">
        <f t="shared" si="2"/>
        <v>4.8711365985396586</v>
      </c>
      <c r="F9" s="45">
        <f t="shared" si="3"/>
        <v>3630.6819591237954</v>
      </c>
      <c r="H9" s="16" t="s">
        <v>12</v>
      </c>
      <c r="I9" s="89">
        <f t="shared" si="0"/>
        <v>-1.6637215350248391</v>
      </c>
      <c r="J9" s="90">
        <f t="shared" si="1"/>
        <v>5.0445103857566762</v>
      </c>
    </row>
    <row r="10" spans="1:10">
      <c r="A10" s="16" t="s">
        <v>10</v>
      </c>
      <c r="B10" s="42">
        <f>SUM(B44:B48)</f>
        <v>1668.1841763078053</v>
      </c>
      <c r="C10" s="14">
        <f t="shared" si="2"/>
        <v>4.5543960257393392</v>
      </c>
      <c r="D10" s="42">
        <f>SUM(D44:D48)</f>
        <v>2004.0192044810456</v>
      </c>
      <c r="E10" s="14">
        <f t="shared" si="2"/>
        <v>5.47127663121395</v>
      </c>
      <c r="F10" s="45">
        <f t="shared" si="3"/>
        <v>3672.2033807888511</v>
      </c>
      <c r="H10" s="16" t="s">
        <v>13</v>
      </c>
      <c r="I10" s="89">
        <f t="shared" si="0"/>
        <v>-1.4836795252225521</v>
      </c>
      <c r="J10" s="90">
        <f t="shared" si="1"/>
        <v>4.1109592238188917</v>
      </c>
    </row>
    <row r="11" spans="1:10">
      <c r="A11" s="16" t="s">
        <v>11</v>
      </c>
      <c r="B11" s="42">
        <f>SUM(B49:B53)</f>
        <v>1375.0917880838863</v>
      </c>
      <c r="C11" s="14">
        <f t="shared" si="2"/>
        <v>3.7542093155069516</v>
      </c>
      <c r="D11" s="42">
        <f>SUM(D49:D53)</f>
        <v>2603.6373820558129</v>
      </c>
      <c r="E11" s="14">
        <f t="shared" si="2"/>
        <v>7.1083252758977089</v>
      </c>
      <c r="F11" s="45">
        <f t="shared" si="3"/>
        <v>3978.7291701396989</v>
      </c>
      <c r="H11" s="16" t="s">
        <v>14</v>
      </c>
      <c r="I11" s="89">
        <f t="shared" si="0"/>
        <v>-1.1769412863001367</v>
      </c>
      <c r="J11" s="90">
        <f t="shared" si="1"/>
        <v>3.6975294235321576</v>
      </c>
    </row>
    <row r="12" spans="1:10">
      <c r="A12" s="16" t="s">
        <v>12</v>
      </c>
      <c r="B12" s="42">
        <f>SUM(B54:B58)</f>
        <v>609.38792384889803</v>
      </c>
      <c r="C12" s="14">
        <f t="shared" si="2"/>
        <v>1.6637215350248391</v>
      </c>
      <c r="D12" s="42">
        <f>SUM(D54:D58)</f>
        <v>1847.7032640949556</v>
      </c>
      <c r="E12" s="14">
        <f t="shared" si="2"/>
        <v>5.0445103857566762</v>
      </c>
      <c r="F12" s="45">
        <f t="shared" si="3"/>
        <v>2457.0911879438536</v>
      </c>
      <c r="H12" s="16" t="s">
        <v>15</v>
      </c>
      <c r="I12" s="89">
        <f t="shared" si="0"/>
        <v>-1.2636281799086453</v>
      </c>
      <c r="J12" s="90">
        <f t="shared" si="1"/>
        <v>3.5741673057046643</v>
      </c>
    </row>
    <row r="13" spans="1:10">
      <c r="A13" s="16" t="s">
        <v>13</v>
      </c>
      <c r="B13" s="42">
        <f>SUM(B59:B63)</f>
        <v>543.44213649851633</v>
      </c>
      <c r="C13" s="14">
        <f t="shared" si="2"/>
        <v>1.4836795252225521</v>
      </c>
      <c r="D13" s="42">
        <f>SUM(D59:D63)</f>
        <v>1505.7621445003836</v>
      </c>
      <c r="E13" s="14">
        <f t="shared" si="2"/>
        <v>4.1109592238188917</v>
      </c>
      <c r="F13" s="45">
        <f t="shared" si="3"/>
        <v>2049.2042809988998</v>
      </c>
      <c r="H13" s="16" t="s">
        <v>16</v>
      </c>
      <c r="I13" s="89">
        <f t="shared" si="0"/>
        <v>-1.3669856299803287</v>
      </c>
      <c r="J13" s="90">
        <f t="shared" si="1"/>
        <v>3.4274664088287268</v>
      </c>
    </row>
    <row r="14" spans="1:10">
      <c r="A14" s="16" t="s">
        <v>14</v>
      </c>
      <c r="B14" s="42">
        <f>SUM(B64:B68)</f>
        <v>431.09005434601409</v>
      </c>
      <c r="C14" s="14">
        <f t="shared" si="2"/>
        <v>1.1769412863001367</v>
      </c>
      <c r="D14" s="42">
        <f>SUM(D64:D68)</f>
        <v>1354.3310772513587</v>
      </c>
      <c r="E14" s="14">
        <f t="shared" si="2"/>
        <v>3.6975294235321576</v>
      </c>
      <c r="F14" s="45">
        <f t="shared" si="3"/>
        <v>1785.4211315973728</v>
      </c>
      <c r="H14" s="16" t="s">
        <v>17</v>
      </c>
      <c r="I14" s="89">
        <f t="shared" si="0"/>
        <v>-1.4403360784182975</v>
      </c>
      <c r="J14" s="90">
        <f t="shared" si="1"/>
        <v>3.4374687427066313</v>
      </c>
    </row>
    <row r="15" spans="1:10">
      <c r="A15" s="16" t="s">
        <v>15</v>
      </c>
      <c r="B15" s="42">
        <f>SUM(B69:B73)</f>
        <v>462.84172973693859</v>
      </c>
      <c r="C15" s="14">
        <f t="shared" si="2"/>
        <v>1.2636281799086453</v>
      </c>
      <c r="D15" s="42">
        <f>SUM(D69:D73)</f>
        <v>1309.1460007335045</v>
      </c>
      <c r="E15" s="14">
        <f t="shared" si="2"/>
        <v>3.5741673057046643</v>
      </c>
      <c r="F15" s="45">
        <f t="shared" si="3"/>
        <v>1771.987730470443</v>
      </c>
      <c r="H15" s="16" t="s">
        <v>18</v>
      </c>
      <c r="I15" s="89">
        <f t="shared" si="0"/>
        <v>-1.7404060947554432</v>
      </c>
      <c r="J15" s="90">
        <f t="shared" si="1"/>
        <v>3.4408028539992661</v>
      </c>
    </row>
    <row r="16" spans="1:10">
      <c r="A16" s="16" t="s">
        <v>16</v>
      </c>
      <c r="B16" s="42">
        <f>SUM(B74:B78)</f>
        <v>500.69949654919481</v>
      </c>
      <c r="C16" s="14">
        <f t="shared" si="2"/>
        <v>1.3669856299803287</v>
      </c>
      <c r="D16" s="42">
        <f>SUM(D74:D78)</f>
        <v>1255.4123962257861</v>
      </c>
      <c r="E16" s="14">
        <f t="shared" si="2"/>
        <v>3.4274664088287268</v>
      </c>
      <c r="F16" s="51">
        <f t="shared" si="3"/>
        <v>1756.1118927749808</v>
      </c>
      <c r="H16" s="16" t="s">
        <v>19</v>
      </c>
      <c r="I16" s="89">
        <f t="shared" si="0"/>
        <v>-1.8671023238755711</v>
      </c>
      <c r="J16" s="90">
        <f t="shared" si="1"/>
        <v>3.1940786183442804</v>
      </c>
    </row>
    <row r="17" spans="1:13">
      <c r="A17" s="16" t="s">
        <v>17</v>
      </c>
      <c r="B17" s="42">
        <f>SUM(B79:B83)</f>
        <v>527.566298803054</v>
      </c>
      <c r="C17" s="14">
        <f t="shared" si="2"/>
        <v>1.4403360784182975</v>
      </c>
      <c r="D17" s="42">
        <f>SUM(D79:D83)</f>
        <v>1259.0760510785849</v>
      </c>
      <c r="E17" s="14">
        <f t="shared" si="2"/>
        <v>3.4374687427066313</v>
      </c>
      <c r="F17" s="45">
        <f t="shared" si="3"/>
        <v>1786.6423498816389</v>
      </c>
      <c r="H17" s="16" t="s">
        <v>20</v>
      </c>
      <c r="I17" s="89">
        <f t="shared" si="0"/>
        <v>-1.6970626479511888</v>
      </c>
      <c r="J17" s="90">
        <f t="shared" si="1"/>
        <v>2.4872470243056717</v>
      </c>
    </row>
    <row r="18" spans="1:13">
      <c r="A18" s="16" t="s">
        <v>18</v>
      </c>
      <c r="B18" s="42">
        <f>SUM(B84:B88)</f>
        <v>637.47594438702367</v>
      </c>
      <c r="C18" s="14">
        <f t="shared" si="2"/>
        <v>1.7404060947554432</v>
      </c>
      <c r="D18" s="42">
        <f>SUM(D84:D88)</f>
        <v>1260.2972693628512</v>
      </c>
      <c r="E18" s="14">
        <f t="shared" si="2"/>
        <v>3.4408028539992661</v>
      </c>
      <c r="F18" s="45">
        <f t="shared" si="3"/>
        <v>1897.7732137498749</v>
      </c>
      <c r="H18" s="16" t="s">
        <v>21</v>
      </c>
      <c r="I18" s="89">
        <f t="shared" si="0"/>
        <v>-1.3736538525655986</v>
      </c>
      <c r="J18" s="90">
        <f t="shared" si="1"/>
        <v>1.8137565431934113</v>
      </c>
    </row>
    <row r="19" spans="1:13">
      <c r="A19" s="16" t="s">
        <v>19</v>
      </c>
      <c r="B19" s="42">
        <f>SUM(B89:B93)</f>
        <v>683.88223918914423</v>
      </c>
      <c r="C19" s="14">
        <f t="shared" si="2"/>
        <v>1.8671023238755711</v>
      </c>
      <c r="D19" s="42">
        <f>SUM(D89:D93)</f>
        <v>1169.927116327143</v>
      </c>
      <c r="E19" s="14">
        <f t="shared" si="2"/>
        <v>3.1940786183442804</v>
      </c>
      <c r="F19" s="45">
        <f t="shared" si="3"/>
        <v>1853.8093555162873</v>
      </c>
      <c r="H19" s="16" t="s">
        <v>22</v>
      </c>
      <c r="I19" s="89">
        <f t="shared" si="0"/>
        <v>-1.1802753975927718</v>
      </c>
      <c r="J19" s="90">
        <f t="shared" si="1"/>
        <v>1.5370253059047112</v>
      </c>
    </row>
    <row r="20" spans="1:13">
      <c r="A20" s="16" t="s">
        <v>20</v>
      </c>
      <c r="B20" s="42">
        <f>SUM(B94:B98)</f>
        <v>621.60010669156145</v>
      </c>
      <c r="C20" s="14">
        <f t="shared" si="2"/>
        <v>1.6970626479511888</v>
      </c>
      <c r="D20" s="42">
        <f>SUM(D94:D98)</f>
        <v>911.02884006268141</v>
      </c>
      <c r="E20" s="14">
        <f t="shared" si="2"/>
        <v>2.4872470243056717</v>
      </c>
      <c r="F20" s="45">
        <f t="shared" si="3"/>
        <v>1532.6289467542429</v>
      </c>
      <c r="H20" s="16" t="s">
        <v>23</v>
      </c>
      <c r="I20" s="89">
        <f t="shared" si="0"/>
        <v>-0.9968992764978496</v>
      </c>
      <c r="J20" s="90">
        <f t="shared" si="1"/>
        <v>1.213616510519121</v>
      </c>
    </row>
    <row r="21" spans="1:13">
      <c r="A21" s="16" t="s">
        <v>21</v>
      </c>
      <c r="B21" s="42">
        <f>SUM(B99:B103)</f>
        <v>503.14193311772749</v>
      </c>
      <c r="C21" s="14">
        <f t="shared" si="2"/>
        <v>1.3736538525655986</v>
      </c>
      <c r="D21" s="42">
        <f>SUM(D99:D103)</f>
        <v>664.34274664088275</v>
      </c>
      <c r="E21" s="14">
        <f t="shared" si="2"/>
        <v>1.8137565431934113</v>
      </c>
      <c r="F21" s="45">
        <f t="shared" si="3"/>
        <v>1167.4846797586101</v>
      </c>
      <c r="H21" s="16" t="s">
        <v>24</v>
      </c>
      <c r="I21" s="89">
        <f t="shared" si="0"/>
        <v>-0.70683159403860896</v>
      </c>
      <c r="J21" s="90">
        <f t="shared" si="1"/>
        <v>0.77017970859867313</v>
      </c>
    </row>
    <row r="22" spans="1:13">
      <c r="A22" s="16" t="s">
        <v>22</v>
      </c>
      <c r="B22" s="42">
        <f>SUM(B104:B108)</f>
        <v>432.31127263028043</v>
      </c>
      <c r="C22" s="14">
        <f t="shared" si="2"/>
        <v>1.1802753975927718</v>
      </c>
      <c r="D22" s="42">
        <f>SUM(D104:D108)</f>
        <v>562.98162904677758</v>
      </c>
      <c r="E22" s="14">
        <f t="shared" si="2"/>
        <v>1.5370253059047112</v>
      </c>
      <c r="F22" s="45">
        <f t="shared" si="3"/>
        <v>995.29290167705801</v>
      </c>
      <c r="H22" s="16" t="s">
        <v>25</v>
      </c>
      <c r="I22" s="89">
        <f t="shared" si="0"/>
        <v>-0.5101190277731471</v>
      </c>
      <c r="J22" s="90">
        <f t="shared" si="1"/>
        <v>0.7835161537692128</v>
      </c>
    </row>
    <row r="23" spans="1:13">
      <c r="A23" s="16" t="s">
        <v>23</v>
      </c>
      <c r="B23" s="42">
        <f>SUM(B109:B113)</f>
        <v>365.14426699563234</v>
      </c>
      <c r="C23" s="14">
        <f t="shared" ref="C23:E25" si="4">+B23*100/$F$27</f>
        <v>0.9968992764978496</v>
      </c>
      <c r="D23" s="42">
        <f>SUM(D109:D113)</f>
        <v>444.52345547294368</v>
      </c>
      <c r="E23" s="14">
        <f t="shared" si="4"/>
        <v>1.213616510519121</v>
      </c>
      <c r="F23" s="45">
        <f>SUM(B23+D23)</f>
        <v>809.66772246857602</v>
      </c>
    </row>
    <row r="24" spans="1:13">
      <c r="A24" s="16" t="s">
        <v>24</v>
      </c>
      <c r="B24" s="42">
        <f>SUM(B114:B118)</f>
        <v>258.89827626446169</v>
      </c>
      <c r="C24" s="14">
        <f t="shared" si="4"/>
        <v>0.70683159403860896</v>
      </c>
      <c r="D24" s="42">
        <f>SUM(D114:D118)</f>
        <v>282.10142366552196</v>
      </c>
      <c r="E24" s="14">
        <f t="shared" si="4"/>
        <v>0.77017970859867313</v>
      </c>
      <c r="F24" s="45">
        <f>SUM(B24+D24)</f>
        <v>540.99969992998365</v>
      </c>
    </row>
    <row r="25" spans="1:13">
      <c r="A25" s="16" t="s">
        <v>25</v>
      </c>
      <c r="B25" s="42">
        <f>SUM(B119:B149)</f>
        <v>186.84639749274834</v>
      </c>
      <c r="C25" s="14">
        <f t="shared" si="4"/>
        <v>0.5101190277731471</v>
      </c>
      <c r="D25" s="42">
        <f>SUM(D119:D149)</f>
        <v>286.98629680258728</v>
      </c>
      <c r="E25" s="14">
        <f t="shared" si="4"/>
        <v>0.7835161537692128</v>
      </c>
      <c r="F25" s="45">
        <f>SUM(B25+D25)</f>
        <v>473.83269429533561</v>
      </c>
    </row>
    <row r="26" spans="1:13">
      <c r="A26" s="16"/>
      <c r="B26" s="43"/>
      <c r="C26" s="14" t="s">
        <v>26</v>
      </c>
      <c r="D26" s="43"/>
      <c r="E26" s="14" t="s">
        <v>26</v>
      </c>
      <c r="F26" s="46"/>
    </row>
    <row r="27" spans="1:13" ht="13.5" thickBot="1">
      <c r="A27" s="17" t="s">
        <v>3</v>
      </c>
      <c r="B27" s="44">
        <f>SUM(B8:B25)</f>
        <v>13969.515953722535</v>
      </c>
      <c r="C27" s="21">
        <f>+B27/F27</f>
        <v>0.38138899076451171</v>
      </c>
      <c r="D27" s="44">
        <f>SUM(D8:D25)</f>
        <v>22658.484046277466</v>
      </c>
      <c r="E27" s="21">
        <f>+D27/F27</f>
        <v>0.61861100923548829</v>
      </c>
      <c r="F27" s="47">
        <f>SUM(B27+D27)</f>
        <v>36628</v>
      </c>
      <c r="H27" s="26" t="s">
        <v>26</v>
      </c>
    </row>
    <row r="28" spans="1:13">
      <c r="B28" s="22" t="s">
        <v>26</v>
      </c>
      <c r="C28" s="22" t="s">
        <v>26</v>
      </c>
      <c r="D28" s="22" t="s">
        <v>26</v>
      </c>
      <c r="F28" s="23" t="s">
        <v>26</v>
      </c>
    </row>
    <row r="29" spans="1:13">
      <c r="A29" s="110" t="s">
        <v>91</v>
      </c>
      <c r="B29" s="110"/>
      <c r="C29" s="110"/>
      <c r="D29" s="110"/>
      <c r="E29" s="110"/>
      <c r="F29" s="110"/>
      <c r="G29" s="53"/>
      <c r="H29" s="57"/>
      <c r="I29" s="57"/>
      <c r="J29" s="57"/>
      <c r="K29" s="57"/>
      <c r="L29" s="57"/>
      <c r="M29" s="57"/>
    </row>
    <row r="30" spans="1:13" ht="13.5" thickBot="1">
      <c r="A30" s="111" t="s">
        <v>60</v>
      </c>
      <c r="B30" s="111"/>
      <c r="C30" s="111"/>
      <c r="D30" s="111"/>
      <c r="E30" s="111"/>
      <c r="F30" s="111"/>
      <c r="I30" s="49" t="s">
        <v>79</v>
      </c>
      <c r="J30" s="49"/>
    </row>
    <row r="31" spans="1:13" ht="13.5" thickBot="1">
      <c r="A31" s="2" t="s">
        <v>0</v>
      </c>
      <c r="B31" s="3" t="s">
        <v>1</v>
      </c>
      <c r="C31" s="4"/>
      <c r="D31" s="3" t="s">
        <v>2</v>
      </c>
      <c r="E31" s="4"/>
      <c r="F31" s="5" t="s">
        <v>3</v>
      </c>
      <c r="J31" t="s">
        <v>26</v>
      </c>
    </row>
    <row r="32" spans="1:13" ht="13.5" thickBot="1">
      <c r="A32" s="6"/>
      <c r="B32" s="3" t="s">
        <v>4</v>
      </c>
      <c r="C32" s="4" t="s">
        <v>5</v>
      </c>
      <c r="D32" s="3" t="s">
        <v>4</v>
      </c>
      <c r="E32" s="7" t="s">
        <v>5</v>
      </c>
      <c r="F32" s="8"/>
      <c r="I32" s="49" t="s">
        <v>58</v>
      </c>
      <c r="J32" s="49" t="s">
        <v>57</v>
      </c>
      <c r="K32" s="91" t="s">
        <v>5</v>
      </c>
    </row>
    <row r="33" spans="1:13">
      <c r="A33" s="9"/>
      <c r="B33" s="10"/>
      <c r="C33" s="11"/>
      <c r="D33" s="10"/>
      <c r="E33" s="11"/>
      <c r="F33" s="11"/>
      <c r="I33" t="s">
        <v>26</v>
      </c>
    </row>
    <row r="34" spans="1:13">
      <c r="A34" s="12" t="s">
        <v>6</v>
      </c>
      <c r="B34" s="13">
        <f>+C34*$F$151</f>
        <v>714.41269629580233</v>
      </c>
      <c r="C34" s="61">
        <v>1.9504551061914448E-2</v>
      </c>
      <c r="D34" s="13">
        <f>+E34*$F$151</f>
        <v>583.74233987930518</v>
      </c>
      <c r="E34" s="64">
        <v>1.5937051978795053E-2</v>
      </c>
      <c r="F34" s="88">
        <f>SUM(B34+D34)</f>
        <v>1298.1550361751074</v>
      </c>
      <c r="I34" t="s">
        <v>43</v>
      </c>
      <c r="J34" s="66">
        <f>+K34/100*$J$49</f>
        <v>5711.2965240413359</v>
      </c>
      <c r="K34" s="52">
        <v>15.592706465112308</v>
      </c>
    </row>
    <row r="35" spans="1:13">
      <c r="A35" s="20">
        <v>1</v>
      </c>
      <c r="B35" s="13">
        <f t="shared" ref="B35:B98" si="5">+C35*$F$151</f>
        <v>461.6205114526723</v>
      </c>
      <c r="C35" s="61">
        <v>1.2602940686160104E-2</v>
      </c>
      <c r="D35" s="13">
        <f t="shared" ref="D35:D98" si="6">+E35*$F$151</f>
        <v>495.81462341212949</v>
      </c>
      <c r="E35" s="64">
        <v>1.353649184809789E-2</v>
      </c>
      <c r="F35" s="88">
        <f t="shared" ref="F35:F98" si="7">SUM(B35+D35)</f>
        <v>957.43513486480174</v>
      </c>
      <c r="I35" t="s">
        <v>44</v>
      </c>
      <c r="J35" s="66">
        <f t="shared" ref="J35:J47" si="8">+K35/100*$J$49</f>
        <v>1591.4676744384665</v>
      </c>
      <c r="K35" s="52">
        <v>4.34494833034418</v>
      </c>
    </row>
    <row r="36" spans="1:13">
      <c r="A36" s="20">
        <v>2</v>
      </c>
      <c r="B36" s="13">
        <f t="shared" si="5"/>
        <v>387.12619611242627</v>
      </c>
      <c r="C36" s="61">
        <v>1.0569132797652786E-2</v>
      </c>
      <c r="D36" s="13">
        <f t="shared" si="6"/>
        <v>383.46254125962724</v>
      </c>
      <c r="E36" s="64">
        <v>1.0469109458873737E-2</v>
      </c>
      <c r="F36" s="88">
        <f t="shared" si="7"/>
        <v>770.58873737205352</v>
      </c>
      <c r="I36" t="s">
        <v>45</v>
      </c>
      <c r="J36" s="66">
        <f t="shared" si="8"/>
        <v>9378.3195832265774</v>
      </c>
      <c r="K36" s="52">
        <v>25.604236057733367</v>
      </c>
    </row>
    <row r="37" spans="1:13">
      <c r="A37" s="20">
        <v>3</v>
      </c>
      <c r="B37" s="13">
        <f t="shared" si="5"/>
        <v>379.79888640682827</v>
      </c>
      <c r="C37" s="61">
        <v>1.0369086120094689E-2</v>
      </c>
      <c r="D37" s="13">
        <f t="shared" si="6"/>
        <v>366.36548527989868</v>
      </c>
      <c r="E37" s="64">
        <v>1.0002333877904845E-2</v>
      </c>
      <c r="F37" s="88">
        <f t="shared" si="7"/>
        <v>746.16437168672701</v>
      </c>
      <c r="I37" t="s">
        <v>46</v>
      </c>
      <c r="J37" s="66">
        <f t="shared" si="8"/>
        <v>994.76505252369975</v>
      </c>
      <c r="K37" s="52">
        <v>2.7158595951831925</v>
      </c>
    </row>
    <row r="38" spans="1:13">
      <c r="A38" s="20">
        <v>4</v>
      </c>
      <c r="B38" s="13">
        <f t="shared" si="5"/>
        <v>372.47157670123028</v>
      </c>
      <c r="C38" s="61">
        <v>1.0169039442536592E-2</v>
      </c>
      <c r="D38" s="13">
        <f t="shared" si="6"/>
        <v>323.62284533057715</v>
      </c>
      <c r="E38" s="64">
        <v>8.8353949254826123E-3</v>
      </c>
      <c r="F38" s="88">
        <f t="shared" si="7"/>
        <v>696.09442203180743</v>
      </c>
      <c r="I38" t="s">
        <v>47</v>
      </c>
      <c r="J38" s="68">
        <f t="shared" si="8"/>
        <v>2628.4633188145872</v>
      </c>
      <c r="K38" s="52">
        <v>7.1761038517379792</v>
      </c>
    </row>
    <row r="39" spans="1:13">
      <c r="A39" s="20">
        <v>5</v>
      </c>
      <c r="B39" s="13">
        <f t="shared" si="5"/>
        <v>410.32934351348644</v>
      </c>
      <c r="C39" s="61">
        <v>1.1202613943253425E-2</v>
      </c>
      <c r="D39" s="13">
        <f t="shared" si="6"/>
        <v>409.10812522922021</v>
      </c>
      <c r="E39" s="64">
        <v>1.1169272830327077E-2</v>
      </c>
      <c r="F39" s="88">
        <f t="shared" si="7"/>
        <v>819.43746874270664</v>
      </c>
      <c r="I39" t="s">
        <v>48</v>
      </c>
      <c r="J39" s="68">
        <f t="shared" si="8"/>
        <v>739.81740541463819</v>
      </c>
      <c r="K39" s="52">
        <v>2.0198138184302672</v>
      </c>
    </row>
    <row r="40" spans="1:13">
      <c r="A40" s="20">
        <v>6</v>
      </c>
      <c r="B40" s="13">
        <f t="shared" si="5"/>
        <v>329.72893675190875</v>
      </c>
      <c r="C40" s="61">
        <v>9.0021004901143595E-3</v>
      </c>
      <c r="D40" s="13">
        <f t="shared" si="6"/>
        <v>311.41066248791384</v>
      </c>
      <c r="E40" s="64">
        <v>8.5019837962191178E-3</v>
      </c>
      <c r="F40" s="88">
        <f t="shared" si="7"/>
        <v>641.13959923982259</v>
      </c>
      <c r="I40" t="s">
        <v>49</v>
      </c>
      <c r="J40" s="68">
        <f t="shared" si="8"/>
        <v>788.30438124519605</v>
      </c>
      <c r="K40" s="52">
        <v>2.1521906225980016</v>
      </c>
      <c r="M40" s="22">
        <f>SUM(J34:J47)</f>
        <v>36627.999999999993</v>
      </c>
    </row>
    <row r="41" spans="1:13">
      <c r="A41" s="20">
        <v>7</v>
      </c>
      <c r="B41" s="13">
        <f t="shared" si="5"/>
        <v>334.61380988897412</v>
      </c>
      <c r="C41" s="61">
        <v>9.1354649418197587E-3</v>
      </c>
      <c r="D41" s="13">
        <f t="shared" si="6"/>
        <v>341.94111959457206</v>
      </c>
      <c r="E41" s="64">
        <v>9.335511619377854E-3</v>
      </c>
      <c r="F41" s="88">
        <f t="shared" si="7"/>
        <v>676.55492948354618</v>
      </c>
      <c r="I41" t="s">
        <v>50</v>
      </c>
      <c r="J41" s="68">
        <f t="shared" si="8"/>
        <v>1285.6869075070458</v>
      </c>
      <c r="K41" s="52">
        <v>3.5101204201895979</v>
      </c>
    </row>
    <row r="42" spans="1:13">
      <c r="A42" s="20">
        <v>8</v>
      </c>
      <c r="B42" s="13">
        <f t="shared" si="5"/>
        <v>401.78081552362221</v>
      </c>
      <c r="C42" s="61">
        <v>1.096922615276898E-2</v>
      </c>
      <c r="D42" s="13">
        <f t="shared" si="6"/>
        <v>315.07431734071281</v>
      </c>
      <c r="E42" s="64">
        <v>8.6020071349981655E-3</v>
      </c>
      <c r="F42" s="88">
        <f t="shared" si="7"/>
        <v>716.85513286433502</v>
      </c>
      <c r="I42" t="s">
        <v>51</v>
      </c>
      <c r="J42" s="68">
        <f t="shared" si="8"/>
        <v>1507.7885387308909</v>
      </c>
      <c r="K42" s="52">
        <v>4.116491587667606</v>
      </c>
    </row>
    <row r="43" spans="1:13">
      <c r="A43" s="20">
        <v>9</v>
      </c>
      <c r="B43" s="13">
        <f t="shared" si="5"/>
        <v>370.02914013269759</v>
      </c>
      <c r="C43" s="61">
        <v>1.0102357216683892E-2</v>
      </c>
      <c r="D43" s="13">
        <f t="shared" si="6"/>
        <v>406.66568866068752</v>
      </c>
      <c r="E43" s="64">
        <v>1.1102590604474378E-2</v>
      </c>
      <c r="F43" s="88">
        <f t="shared" si="7"/>
        <v>776.69482879338511</v>
      </c>
      <c r="I43" t="s">
        <v>52</v>
      </c>
      <c r="J43" s="67">
        <f t="shared" si="8"/>
        <v>1679.0570501323768</v>
      </c>
      <c r="K43" s="52">
        <v>4.5840806217439578</v>
      </c>
    </row>
    <row r="44" spans="1:13">
      <c r="A44" s="20">
        <v>10</v>
      </c>
      <c r="B44" s="13">
        <f t="shared" si="5"/>
        <v>366.36548527989868</v>
      </c>
      <c r="C44" s="61">
        <v>1.0002333877904845E-2</v>
      </c>
      <c r="D44" s="13">
        <f t="shared" si="6"/>
        <v>381.02010469109462</v>
      </c>
      <c r="E44" s="64">
        <v>1.0402427233021039E-2</v>
      </c>
      <c r="F44" s="88">
        <f t="shared" si="7"/>
        <v>747.38558997099335</v>
      </c>
      <c r="I44" t="s">
        <v>53</v>
      </c>
      <c r="J44" s="67">
        <f t="shared" si="8"/>
        <v>1206.7000597830729</v>
      </c>
      <c r="K44" s="52">
        <v>3.2944743359808695</v>
      </c>
    </row>
    <row r="45" spans="1:13">
      <c r="A45" s="20">
        <v>11</v>
      </c>
      <c r="B45" s="13">
        <f t="shared" si="5"/>
        <v>355.37452072150165</v>
      </c>
      <c r="C45" s="61">
        <v>9.7022638615676983E-3</v>
      </c>
      <c r="D45" s="13">
        <f t="shared" si="6"/>
        <v>413.99299836628546</v>
      </c>
      <c r="E45" s="64">
        <v>1.1302637282032475E-2</v>
      </c>
      <c r="F45" s="88">
        <f t="shared" si="7"/>
        <v>769.36751908778706</v>
      </c>
      <c r="I45" t="s">
        <v>54</v>
      </c>
      <c r="J45" s="67">
        <f t="shared" si="8"/>
        <v>380.857374669058</v>
      </c>
      <c r="K45" s="52">
        <v>1.0397984456401059</v>
      </c>
    </row>
    <row r="46" spans="1:13">
      <c r="A46" s="20">
        <v>12</v>
      </c>
      <c r="B46" s="13">
        <f t="shared" si="5"/>
        <v>372.47157670123028</v>
      </c>
      <c r="C46" s="61">
        <v>1.0169039442536592E-2</v>
      </c>
      <c r="D46" s="13">
        <f t="shared" si="6"/>
        <v>389.56863268095884</v>
      </c>
      <c r="E46" s="64">
        <v>1.0635815023505484E-2</v>
      </c>
      <c r="F46" s="88">
        <f t="shared" si="7"/>
        <v>762.04020938218912</v>
      </c>
      <c r="I46" t="s">
        <v>55</v>
      </c>
      <c r="J46" s="67">
        <f t="shared" si="8"/>
        <v>6898.445383892732</v>
      </c>
      <c r="K46" s="52">
        <v>18.833803057477155</v>
      </c>
    </row>
    <row r="47" spans="1:13">
      <c r="A47" s="20">
        <v>13</v>
      </c>
      <c r="B47" s="13">
        <f t="shared" si="5"/>
        <v>285.76507851832093</v>
      </c>
      <c r="C47" s="61">
        <v>7.8018204247657791E-3</v>
      </c>
      <c r="D47" s="13">
        <f t="shared" si="6"/>
        <v>412.77178008201912</v>
      </c>
      <c r="E47" s="64">
        <v>1.1269296169106125E-2</v>
      </c>
      <c r="F47" s="88">
        <f t="shared" si="7"/>
        <v>698.53685860034011</v>
      </c>
      <c r="I47" t="s">
        <v>56</v>
      </c>
      <c r="J47" s="67">
        <f t="shared" si="8"/>
        <v>1837.0307455803229</v>
      </c>
      <c r="K47" s="52">
        <v>5.0153727901614147</v>
      </c>
    </row>
    <row r="48" spans="1:13">
      <c r="A48" s="20">
        <v>14</v>
      </c>
      <c r="B48" s="13">
        <f t="shared" si="5"/>
        <v>288.20751508685356</v>
      </c>
      <c r="C48" s="61">
        <v>7.8685026506184769E-3</v>
      </c>
      <c r="D48" s="13">
        <f t="shared" si="6"/>
        <v>406.66568866068752</v>
      </c>
      <c r="E48" s="64">
        <v>1.1102590604474378E-2</v>
      </c>
      <c r="F48" s="88">
        <f t="shared" si="7"/>
        <v>694.87320374754108</v>
      </c>
      <c r="J48" s="52" t="s">
        <v>26</v>
      </c>
      <c r="K48" s="52" t="s">
        <v>26</v>
      </c>
    </row>
    <row r="49" spans="1:13">
      <c r="A49" s="20">
        <v>15</v>
      </c>
      <c r="B49" s="13">
        <f t="shared" si="5"/>
        <v>300.41969792951693</v>
      </c>
      <c r="C49" s="61">
        <v>8.2019137798819731E-3</v>
      </c>
      <c r="D49" s="13">
        <f t="shared" si="6"/>
        <v>492.15096855933047</v>
      </c>
      <c r="E49" s="64">
        <v>1.3436468509318841E-2</v>
      </c>
      <c r="F49" s="88">
        <f t="shared" si="7"/>
        <v>792.57066648884734</v>
      </c>
      <c r="I49" s="49" t="s">
        <v>3</v>
      </c>
      <c r="J49" s="22">
        <v>36628</v>
      </c>
      <c r="K49" s="52">
        <f>SUM(K34:K48)</f>
        <v>100</v>
      </c>
      <c r="L49" s="22" t="s">
        <v>26</v>
      </c>
    </row>
    <row r="50" spans="1:13">
      <c r="A50" s="20">
        <v>16</v>
      </c>
      <c r="B50" s="13">
        <f t="shared" si="5"/>
        <v>340.71990131030577</v>
      </c>
      <c r="C50" s="61">
        <v>9.302170506451506E-3</v>
      </c>
      <c r="D50" s="13">
        <f t="shared" si="6"/>
        <v>503.14193311772749</v>
      </c>
      <c r="E50" s="64">
        <v>1.3736538525655987E-2</v>
      </c>
      <c r="F50" s="88">
        <f t="shared" si="7"/>
        <v>843.86183442803326</v>
      </c>
      <c r="H50" t="s">
        <v>26</v>
      </c>
      <c r="I50" s="49" t="s">
        <v>81</v>
      </c>
      <c r="J50" s="65" t="s">
        <v>82</v>
      </c>
      <c r="L50" s="49" t="s">
        <v>81</v>
      </c>
      <c r="M50" s="65" t="s">
        <v>82</v>
      </c>
    </row>
    <row r="51" spans="1:13">
      <c r="A51" s="20">
        <v>17</v>
      </c>
      <c r="B51" s="13">
        <f t="shared" si="5"/>
        <v>304.08335278231584</v>
      </c>
      <c r="C51" s="61">
        <v>8.3019371186610208E-3</v>
      </c>
      <c r="D51" s="13">
        <f t="shared" si="6"/>
        <v>498.25705998066212</v>
      </c>
      <c r="E51" s="64">
        <v>1.3603174073950588E-2</v>
      </c>
      <c r="F51" s="88">
        <f t="shared" si="7"/>
        <v>802.34041276297796</v>
      </c>
      <c r="I51">
        <v>2006</v>
      </c>
      <c r="J51">
        <v>49239</v>
      </c>
      <c r="K51" s="22" t="s">
        <v>26</v>
      </c>
      <c r="L51">
        <v>2012</v>
      </c>
      <c r="M51">
        <v>36626</v>
      </c>
    </row>
    <row r="52" spans="1:13">
      <c r="A52" s="20">
        <v>18</v>
      </c>
      <c r="B52" s="13">
        <f t="shared" si="5"/>
        <v>260.11949454872803</v>
      </c>
      <c r="C52" s="61">
        <v>7.1016570533124395E-3</v>
      </c>
      <c r="D52" s="13">
        <f t="shared" si="6"/>
        <v>619.15767012302877</v>
      </c>
      <c r="E52" s="64">
        <v>1.6903944253659188E-2</v>
      </c>
      <c r="F52" s="88">
        <f t="shared" si="7"/>
        <v>879.27716467175674</v>
      </c>
      <c r="I52">
        <v>2005</v>
      </c>
      <c r="J52">
        <v>48368</v>
      </c>
      <c r="L52">
        <v>2013</v>
      </c>
      <c r="M52">
        <v>36620</v>
      </c>
    </row>
    <row r="53" spans="1:13">
      <c r="A53" s="20">
        <v>19</v>
      </c>
      <c r="B53" s="13">
        <f t="shared" si="5"/>
        <v>169.74934151301971</v>
      </c>
      <c r="C53" s="61">
        <v>4.6344146967625781E-3</v>
      </c>
      <c r="D53" s="13">
        <f t="shared" si="6"/>
        <v>490.92975027506418</v>
      </c>
      <c r="E53" s="64">
        <v>1.3403127396392491E-2</v>
      </c>
      <c r="F53" s="88">
        <f t="shared" si="7"/>
        <v>660.67909178808395</v>
      </c>
      <c r="H53" s="49" t="s">
        <v>26</v>
      </c>
      <c r="I53">
        <v>2004</v>
      </c>
      <c r="J53">
        <v>47420</v>
      </c>
      <c r="L53">
        <v>2014</v>
      </c>
      <c r="M53">
        <v>36617</v>
      </c>
    </row>
    <row r="54" spans="1:13">
      <c r="A54" s="20">
        <v>20</v>
      </c>
      <c r="B54" s="13">
        <f t="shared" si="5"/>
        <v>164.86446837595437</v>
      </c>
      <c r="C54" s="61">
        <v>4.5010502450571798E-3</v>
      </c>
      <c r="D54" s="13">
        <f t="shared" si="6"/>
        <v>413.99299836628546</v>
      </c>
      <c r="E54" s="64">
        <v>1.1302637282032475E-2</v>
      </c>
      <c r="F54" s="88">
        <f t="shared" si="7"/>
        <v>578.85746674223981</v>
      </c>
      <c r="H54" s="48" t="s">
        <v>26</v>
      </c>
      <c r="I54">
        <v>2007</v>
      </c>
      <c r="L54">
        <v>2015</v>
      </c>
      <c r="M54">
        <v>36616</v>
      </c>
    </row>
    <row r="55" spans="1:13">
      <c r="A55" s="20">
        <v>21</v>
      </c>
      <c r="B55" s="13">
        <f t="shared" si="5"/>
        <v>127.0067015636982</v>
      </c>
      <c r="C55" s="61">
        <v>3.4674757443403461E-3</v>
      </c>
      <c r="D55" s="13">
        <f t="shared" si="6"/>
        <v>383.46254125962724</v>
      </c>
      <c r="E55" s="64">
        <v>1.0469109458873737E-2</v>
      </c>
      <c r="F55" s="88">
        <f t="shared" si="7"/>
        <v>510.46924282332543</v>
      </c>
      <c r="I55">
        <v>2008</v>
      </c>
      <c r="J55">
        <v>37810</v>
      </c>
      <c r="L55">
        <v>2016</v>
      </c>
      <c r="M55">
        <v>36617</v>
      </c>
    </row>
    <row r="56" spans="1:13">
      <c r="A56" s="20">
        <v>22</v>
      </c>
      <c r="B56" s="13">
        <f t="shared" si="5"/>
        <v>123.3430467108992</v>
      </c>
      <c r="C56" s="61">
        <v>3.3674524055612976E-3</v>
      </c>
      <c r="D56" s="13">
        <f t="shared" si="6"/>
        <v>381.02010469109462</v>
      </c>
      <c r="E56" s="64">
        <v>1.0402427233021039E-2</v>
      </c>
      <c r="F56" s="88">
        <f t="shared" si="7"/>
        <v>504.36315140199383</v>
      </c>
      <c r="H56" s="22" t="s">
        <v>26</v>
      </c>
      <c r="I56">
        <v>2009</v>
      </c>
      <c r="J56">
        <v>38239</v>
      </c>
      <c r="L56">
        <v>2017</v>
      </c>
      <c r="M56">
        <v>36621</v>
      </c>
    </row>
    <row r="57" spans="1:13">
      <c r="A57" s="20">
        <v>23</v>
      </c>
      <c r="B57" s="13">
        <f t="shared" si="5"/>
        <v>95.255026172773654</v>
      </c>
      <c r="C57" s="61">
        <v>2.6006068082552597E-3</v>
      </c>
      <c r="D57" s="13">
        <f t="shared" si="6"/>
        <v>329.72893675190875</v>
      </c>
      <c r="E57" s="64">
        <v>9.0021004901143595E-3</v>
      </c>
      <c r="F57" s="88">
        <f t="shared" si="7"/>
        <v>424.98396292468237</v>
      </c>
      <c r="I57">
        <v>2010</v>
      </c>
      <c r="J57">
        <v>38668</v>
      </c>
      <c r="L57">
        <v>2018</v>
      </c>
      <c r="M57">
        <v>36628</v>
      </c>
    </row>
    <row r="58" spans="1:13">
      <c r="A58" s="20">
        <v>24</v>
      </c>
      <c r="B58" s="13">
        <f t="shared" si="5"/>
        <v>98.918681025572639</v>
      </c>
      <c r="C58" s="61">
        <v>2.7006301470343082E-3</v>
      </c>
      <c r="D58" s="13">
        <f t="shared" si="6"/>
        <v>339.49868302603943</v>
      </c>
      <c r="E58" s="64">
        <v>9.2688293935251562E-3</v>
      </c>
      <c r="F58" s="88">
        <f t="shared" si="7"/>
        <v>438.41736405161208</v>
      </c>
      <c r="I58">
        <v>2011</v>
      </c>
      <c r="J58">
        <v>39099</v>
      </c>
      <c r="L58">
        <v>2019</v>
      </c>
      <c r="M58">
        <v>36628</v>
      </c>
    </row>
    <row r="59" spans="1:13">
      <c r="A59" s="20">
        <v>25</v>
      </c>
      <c r="B59" s="13">
        <f t="shared" si="5"/>
        <v>105.02477244690428</v>
      </c>
      <c r="C59" s="61">
        <v>2.8673357116660554E-3</v>
      </c>
      <c r="D59" s="13">
        <f t="shared" si="6"/>
        <v>318.73797219351184</v>
      </c>
      <c r="E59" s="64">
        <v>8.7020304737772149E-3</v>
      </c>
      <c r="F59" s="88">
        <f t="shared" si="7"/>
        <v>423.76274464041614</v>
      </c>
      <c r="H59" s="114" t="s">
        <v>76</v>
      </c>
      <c r="I59" s="114"/>
      <c r="J59" s="65">
        <f>SUM(J34:J37)</f>
        <v>17675.848834230081</v>
      </c>
      <c r="K59" s="92">
        <v>0.48299999999999998</v>
      </c>
      <c r="L59" t="s">
        <v>26</v>
      </c>
    </row>
    <row r="60" spans="1:13">
      <c r="A60" s="20">
        <v>26</v>
      </c>
      <c r="B60" s="13">
        <f t="shared" si="5"/>
        <v>100.13989930983897</v>
      </c>
      <c r="C60" s="61">
        <v>2.7339712599606576E-3</v>
      </c>
      <c r="D60" s="13">
        <f t="shared" si="6"/>
        <v>280.88020538125562</v>
      </c>
      <c r="E60" s="64">
        <v>7.6684559730603808E-3</v>
      </c>
      <c r="F60" s="88">
        <f t="shared" si="7"/>
        <v>381.02010469109462</v>
      </c>
      <c r="H60" s="112" t="s">
        <v>77</v>
      </c>
      <c r="I60" s="112"/>
      <c r="J60" s="65">
        <f>SUM(J43:J47)</f>
        <v>12002.090614057563</v>
      </c>
      <c r="K60" s="92">
        <v>0.32800000000000001</v>
      </c>
      <c r="L60" t="s">
        <v>26</v>
      </c>
    </row>
    <row r="61" spans="1:13">
      <c r="A61" s="20">
        <v>27</v>
      </c>
      <c r="B61" s="13">
        <f t="shared" si="5"/>
        <v>106.24599073117061</v>
      </c>
      <c r="C61" s="61">
        <v>2.9006768245924048E-3</v>
      </c>
      <c r="D61" s="13">
        <f t="shared" si="6"/>
        <v>323.62284533057715</v>
      </c>
      <c r="E61" s="64">
        <v>8.8353949254826123E-3</v>
      </c>
      <c r="F61" s="88">
        <f t="shared" si="7"/>
        <v>429.86883606174774</v>
      </c>
      <c r="H61" s="113" t="s">
        <v>78</v>
      </c>
      <c r="I61" s="113"/>
      <c r="J61" s="65">
        <f>SUM(J38:J42)</f>
        <v>6950.0605517123586</v>
      </c>
      <c r="K61" s="92">
        <v>0.19</v>
      </c>
      <c r="L61" t="s">
        <v>26</v>
      </c>
    </row>
    <row r="62" spans="1:13">
      <c r="A62" s="20">
        <v>28</v>
      </c>
      <c r="B62" s="13">
        <f t="shared" si="5"/>
        <v>125.78548327943187</v>
      </c>
      <c r="C62" s="61">
        <v>3.4341346314139968E-3</v>
      </c>
      <c r="D62" s="13">
        <f t="shared" si="6"/>
        <v>290.64995165538625</v>
      </c>
      <c r="E62" s="64">
        <v>7.9351848764711765E-3</v>
      </c>
      <c r="F62" s="88">
        <f t="shared" si="7"/>
        <v>416.43543493481809</v>
      </c>
      <c r="J62" s="60">
        <f>SUM(J59:J61)</f>
        <v>36628</v>
      </c>
      <c r="K62" s="92">
        <f>SUM(K59:K61)</f>
        <v>1.0009999999999999</v>
      </c>
      <c r="L62" t="s">
        <v>26</v>
      </c>
    </row>
    <row r="63" spans="1:13">
      <c r="A63" s="20">
        <v>29</v>
      </c>
      <c r="B63" s="13">
        <f t="shared" si="5"/>
        <v>106.24599073117061</v>
      </c>
      <c r="C63" s="61">
        <v>2.9006768245924048E-3</v>
      </c>
      <c r="D63" s="13">
        <f t="shared" si="6"/>
        <v>291.87116993965259</v>
      </c>
      <c r="E63" s="64">
        <v>7.9685259893975263E-3</v>
      </c>
      <c r="F63" s="88">
        <f t="shared" si="7"/>
        <v>398.11716067082318</v>
      </c>
    </row>
    <row r="64" spans="1:13">
      <c r="A64" s="20">
        <v>30</v>
      </c>
      <c r="B64" s="13">
        <f t="shared" si="5"/>
        <v>95.255026172773654</v>
      </c>
      <c r="C64" s="61">
        <v>2.6006068082552597E-3</v>
      </c>
      <c r="D64" s="13">
        <f t="shared" si="6"/>
        <v>300.41969792951693</v>
      </c>
      <c r="E64" s="64">
        <v>8.2019137798819731E-3</v>
      </c>
      <c r="F64" s="88">
        <f t="shared" si="7"/>
        <v>395.67472410229061</v>
      </c>
    </row>
    <row r="65" spans="1:9">
      <c r="A65" s="20">
        <v>31</v>
      </c>
      <c r="B65" s="13">
        <f t="shared" si="5"/>
        <v>72.05187877171339</v>
      </c>
      <c r="C65" s="61">
        <v>1.9671256626546192E-3</v>
      </c>
      <c r="D65" s="13">
        <f t="shared" si="6"/>
        <v>272.33167739139134</v>
      </c>
      <c r="E65" s="64">
        <v>7.4350681825759348E-3</v>
      </c>
      <c r="F65" s="88">
        <f t="shared" si="7"/>
        <v>344.38355616310474</v>
      </c>
    </row>
    <row r="66" spans="1:9">
      <c r="A66" s="20">
        <v>32</v>
      </c>
      <c r="B66" s="13">
        <f t="shared" si="5"/>
        <v>79.379188477311374</v>
      </c>
      <c r="C66" s="61">
        <v>2.1671723402127163E-3</v>
      </c>
      <c r="D66" s="13">
        <f t="shared" si="6"/>
        <v>256.45583969592906</v>
      </c>
      <c r="E66" s="64">
        <v>7.001633714533391E-3</v>
      </c>
      <c r="F66" s="88">
        <f t="shared" si="7"/>
        <v>335.8350281732404</v>
      </c>
    </row>
    <row r="67" spans="1:9">
      <c r="A67" s="20">
        <v>33</v>
      </c>
      <c r="B67" s="13">
        <f t="shared" si="5"/>
        <v>101.36111759410529</v>
      </c>
      <c r="C67" s="61">
        <v>2.7673123728870069E-3</v>
      </c>
      <c r="D67" s="13">
        <f t="shared" si="6"/>
        <v>241.80122028473312</v>
      </c>
      <c r="E67" s="64">
        <v>6.6015403594171978E-3</v>
      </c>
      <c r="F67" s="88">
        <f t="shared" si="7"/>
        <v>343.1623378788384</v>
      </c>
    </row>
    <row r="68" spans="1:9">
      <c r="A68" s="20">
        <v>34</v>
      </c>
      <c r="B68" s="13">
        <f t="shared" si="5"/>
        <v>83.042843330110358</v>
      </c>
      <c r="C68" s="61">
        <v>2.2671956789917648E-3</v>
      </c>
      <c r="D68" s="13">
        <f t="shared" si="6"/>
        <v>283.32264194978825</v>
      </c>
      <c r="E68" s="64">
        <v>7.7351381989130795E-3</v>
      </c>
      <c r="F68" s="88">
        <f t="shared" si="7"/>
        <v>366.36548527989862</v>
      </c>
    </row>
    <row r="69" spans="1:9">
      <c r="A69" s="20">
        <v>35</v>
      </c>
      <c r="B69" s="13">
        <f t="shared" si="5"/>
        <v>92.812589604240983</v>
      </c>
      <c r="C69" s="61">
        <v>2.5339245824025605E-3</v>
      </c>
      <c r="D69" s="13">
        <f t="shared" si="6"/>
        <v>265.00436768579334</v>
      </c>
      <c r="E69" s="64">
        <v>7.2350215050178378E-3</v>
      </c>
      <c r="F69" s="88">
        <f t="shared" si="7"/>
        <v>357.81695729003434</v>
      </c>
    </row>
    <row r="70" spans="1:9">
      <c r="A70" s="20">
        <v>36</v>
      </c>
      <c r="B70" s="13">
        <f t="shared" si="5"/>
        <v>90.370153035708341</v>
      </c>
      <c r="C70" s="61">
        <v>2.4672423565498618E-3</v>
      </c>
      <c r="D70" s="13">
        <f t="shared" si="6"/>
        <v>273.55289567565762</v>
      </c>
      <c r="E70" s="64">
        <v>7.4684092955022837E-3</v>
      </c>
      <c r="F70" s="88">
        <f t="shared" si="7"/>
        <v>363.92304871136594</v>
      </c>
    </row>
    <row r="71" spans="1:9">
      <c r="A71" s="20">
        <v>37</v>
      </c>
      <c r="B71" s="13">
        <f t="shared" si="5"/>
        <v>89.148934751441999</v>
      </c>
      <c r="C71" s="61">
        <v>2.433901243623512E-3</v>
      </c>
      <c r="D71" s="13">
        <f t="shared" si="6"/>
        <v>277.21655052845665</v>
      </c>
      <c r="E71" s="64">
        <v>7.5684326342813323E-3</v>
      </c>
      <c r="F71" s="88">
        <f t="shared" si="7"/>
        <v>366.36548527989862</v>
      </c>
    </row>
    <row r="72" spans="1:9">
      <c r="A72" s="20">
        <v>38</v>
      </c>
      <c r="B72" s="13">
        <f t="shared" si="5"/>
        <v>83.042843330110358</v>
      </c>
      <c r="C72" s="61">
        <v>2.2671956789917648E-3</v>
      </c>
      <c r="D72" s="13">
        <f t="shared" si="6"/>
        <v>247.90731170606475</v>
      </c>
      <c r="E72" s="64">
        <v>6.768245924048945E-3</v>
      </c>
      <c r="F72" s="88">
        <f t="shared" si="7"/>
        <v>330.95015503617509</v>
      </c>
    </row>
    <row r="73" spans="1:9">
      <c r="A73" s="50">
        <v>39</v>
      </c>
      <c r="B73" s="13">
        <f t="shared" si="5"/>
        <v>107.46720901543692</v>
      </c>
      <c r="C73" s="61">
        <v>2.9340179375187542E-3</v>
      </c>
      <c r="D73" s="13">
        <f t="shared" si="6"/>
        <v>245.46487513753209</v>
      </c>
      <c r="E73" s="64">
        <v>6.7015636981962454E-3</v>
      </c>
      <c r="F73" s="88">
        <f t="shared" si="7"/>
        <v>352.93208415296903</v>
      </c>
    </row>
    <row r="74" spans="1:9">
      <c r="A74" s="20">
        <v>40</v>
      </c>
      <c r="B74" s="13">
        <f t="shared" si="5"/>
        <v>96.476244457039982</v>
      </c>
      <c r="C74" s="61">
        <v>2.6339479211816091E-3</v>
      </c>
      <c r="D74" s="13">
        <f t="shared" si="6"/>
        <v>252.79218484313006</v>
      </c>
      <c r="E74" s="64">
        <v>6.9016103757543424E-3</v>
      </c>
      <c r="F74" s="88">
        <f t="shared" si="7"/>
        <v>349.26842930017006</v>
      </c>
    </row>
    <row r="75" spans="1:9">
      <c r="A75" s="20">
        <v>41</v>
      </c>
      <c r="B75" s="13">
        <f t="shared" si="5"/>
        <v>80.600406761577702</v>
      </c>
      <c r="C75" s="61">
        <v>2.2005134531390656E-3</v>
      </c>
      <c r="D75" s="13">
        <f t="shared" si="6"/>
        <v>252.79218484313006</v>
      </c>
      <c r="E75" s="64">
        <v>6.9016103757543424E-3</v>
      </c>
      <c r="F75" s="88">
        <f t="shared" si="7"/>
        <v>333.39259160470777</v>
      </c>
      <c r="H75" s="26" t="s">
        <v>26</v>
      </c>
      <c r="I75" t="s">
        <v>26</v>
      </c>
    </row>
    <row r="76" spans="1:9">
      <c r="A76" s="20">
        <v>42</v>
      </c>
      <c r="B76" s="13">
        <f t="shared" si="5"/>
        <v>95.255026172773654</v>
      </c>
      <c r="C76" s="61">
        <v>2.6006068082552597E-3</v>
      </c>
      <c r="D76" s="13">
        <f t="shared" si="6"/>
        <v>257.6770579801954</v>
      </c>
      <c r="E76" s="64">
        <v>7.0349748274597407E-3</v>
      </c>
      <c r="F76" s="88">
        <f t="shared" si="7"/>
        <v>352.93208415296908</v>
      </c>
      <c r="H76" t="s">
        <v>26</v>
      </c>
      <c r="I76" t="s">
        <v>26</v>
      </c>
    </row>
    <row r="77" spans="1:9">
      <c r="A77" s="20">
        <v>43</v>
      </c>
      <c r="B77" s="13">
        <f t="shared" si="5"/>
        <v>124.56426499516553</v>
      </c>
      <c r="C77" s="61">
        <v>3.400793518487647E-3</v>
      </c>
      <c r="D77" s="13">
        <f t="shared" si="6"/>
        <v>223.48294602073818</v>
      </c>
      <c r="E77" s="64">
        <v>6.1014236655219552E-3</v>
      </c>
      <c r="F77" s="88">
        <f t="shared" si="7"/>
        <v>348.04721101590371</v>
      </c>
      <c r="H77" s="53"/>
      <c r="I77" s="53"/>
    </row>
    <row r="78" spans="1:9">
      <c r="A78" s="20">
        <v>44</v>
      </c>
      <c r="B78" s="13">
        <f t="shared" si="5"/>
        <v>103.80355416263795</v>
      </c>
      <c r="C78" s="61">
        <v>2.8339945987397061E-3</v>
      </c>
      <c r="D78" s="13">
        <f t="shared" si="6"/>
        <v>268.66802253859237</v>
      </c>
      <c r="E78" s="64">
        <v>7.3350448437968863E-3</v>
      </c>
      <c r="F78" s="88">
        <f t="shared" si="7"/>
        <v>372.47157670123033</v>
      </c>
    </row>
    <row r="79" spans="1:9">
      <c r="A79" s="20">
        <v>45</v>
      </c>
      <c r="B79" s="13">
        <f t="shared" si="5"/>
        <v>102.58233587837161</v>
      </c>
      <c r="C79" s="61">
        <v>2.8006534858133563E-3</v>
      </c>
      <c r="D79" s="13">
        <f t="shared" si="6"/>
        <v>266.22558597005968</v>
      </c>
      <c r="E79" s="64">
        <v>7.2683626179441867E-3</v>
      </c>
      <c r="F79" s="88">
        <f t="shared" si="7"/>
        <v>368.80792184843131</v>
      </c>
    </row>
    <row r="80" spans="1:9">
      <c r="A80" s="20">
        <v>46</v>
      </c>
      <c r="B80" s="13">
        <f t="shared" si="5"/>
        <v>100.13989930983897</v>
      </c>
      <c r="C80" s="61">
        <v>2.7339712599606576E-3</v>
      </c>
      <c r="D80" s="13">
        <f t="shared" si="6"/>
        <v>244.24365685326578</v>
      </c>
      <c r="E80" s="64">
        <v>6.6682225852698965E-3</v>
      </c>
      <c r="F80" s="88">
        <f t="shared" si="7"/>
        <v>344.38355616310474</v>
      </c>
    </row>
    <row r="81" spans="1:12">
      <c r="A81" s="20">
        <v>47</v>
      </c>
      <c r="B81" s="13">
        <f t="shared" si="5"/>
        <v>129.44913813223084</v>
      </c>
      <c r="C81" s="61">
        <v>3.5341579701930448E-3</v>
      </c>
      <c r="D81" s="13">
        <f t="shared" si="6"/>
        <v>263.783149401527</v>
      </c>
      <c r="E81" s="64">
        <v>7.201680392091488E-3</v>
      </c>
      <c r="F81" s="88">
        <f t="shared" si="7"/>
        <v>393.23228753375781</v>
      </c>
      <c r="K81" s="22"/>
      <c r="L81" s="52"/>
    </row>
    <row r="82" spans="1:12">
      <c r="A82" s="20">
        <v>48</v>
      </c>
      <c r="B82" s="13">
        <f t="shared" si="5"/>
        <v>105.02477244690428</v>
      </c>
      <c r="C82" s="61">
        <v>2.8673357116660554E-3</v>
      </c>
      <c r="D82" s="13">
        <f t="shared" si="6"/>
        <v>233.25269229486881</v>
      </c>
      <c r="E82" s="64">
        <v>6.3681525689327509E-3</v>
      </c>
      <c r="F82" s="88">
        <f t="shared" si="7"/>
        <v>338.27746474177309</v>
      </c>
      <c r="K82" s="22"/>
      <c r="L82" s="52"/>
    </row>
    <row r="83" spans="1:12">
      <c r="A83" s="20">
        <v>49</v>
      </c>
      <c r="B83" s="13">
        <f t="shared" si="5"/>
        <v>90.370153035708341</v>
      </c>
      <c r="C83" s="61">
        <v>2.4672423565498618E-3</v>
      </c>
      <c r="D83" s="13">
        <f t="shared" si="6"/>
        <v>251.57096655886374</v>
      </c>
      <c r="E83" s="64">
        <v>6.8682692628279935E-3</v>
      </c>
      <c r="F83" s="88">
        <f t="shared" si="7"/>
        <v>341.94111959457211</v>
      </c>
      <c r="K83" s="22"/>
      <c r="L83" s="52"/>
    </row>
    <row r="84" spans="1:12">
      <c r="A84" s="20">
        <v>50</v>
      </c>
      <c r="B84" s="13">
        <f t="shared" si="5"/>
        <v>135.5552295535625</v>
      </c>
      <c r="C84" s="61">
        <v>3.7008635348247925E-3</v>
      </c>
      <c r="D84" s="13">
        <f t="shared" si="6"/>
        <v>243.02243856899943</v>
      </c>
      <c r="E84" s="64">
        <v>6.6348814723435467E-3</v>
      </c>
      <c r="F84" s="88">
        <f t="shared" si="7"/>
        <v>378.57766812256193</v>
      </c>
      <c r="K84" s="22"/>
      <c r="L84" s="52"/>
    </row>
    <row r="85" spans="1:12">
      <c r="A85" s="20">
        <v>51</v>
      </c>
      <c r="B85" s="13">
        <f t="shared" si="5"/>
        <v>113.57330043676858</v>
      </c>
      <c r="C85" s="61">
        <v>3.1007235021505018E-3</v>
      </c>
      <c r="D85" s="13">
        <f t="shared" si="6"/>
        <v>257.6770579801954</v>
      </c>
      <c r="E85" s="64">
        <v>7.0349748274597407E-3</v>
      </c>
      <c r="F85" s="88">
        <f t="shared" si="7"/>
        <v>371.25035841696399</v>
      </c>
      <c r="K85" s="22"/>
      <c r="L85" s="52"/>
    </row>
    <row r="86" spans="1:12">
      <c r="A86" s="20">
        <v>52</v>
      </c>
      <c r="B86" s="13">
        <f t="shared" si="5"/>
        <v>116.01573700530123</v>
      </c>
      <c r="C86" s="61">
        <v>3.1674057280032006E-3</v>
      </c>
      <c r="D86" s="13">
        <f t="shared" si="6"/>
        <v>249.12852999033106</v>
      </c>
      <c r="E86" s="64">
        <v>6.8015870369752939E-3</v>
      </c>
      <c r="F86" s="88">
        <f t="shared" si="7"/>
        <v>365.14426699563228</v>
      </c>
      <c r="K86" s="22"/>
      <c r="L86" s="52"/>
    </row>
    <row r="87" spans="1:12">
      <c r="A87" s="20">
        <v>53</v>
      </c>
      <c r="B87" s="13">
        <f t="shared" si="5"/>
        <v>125.78548327943187</v>
      </c>
      <c r="C87" s="61">
        <v>3.4341346314139968E-3</v>
      </c>
      <c r="D87" s="13">
        <f t="shared" si="6"/>
        <v>252.79218484313006</v>
      </c>
      <c r="E87" s="64">
        <v>6.9016103757543424E-3</v>
      </c>
      <c r="F87" s="88">
        <f t="shared" si="7"/>
        <v>378.57766812256193</v>
      </c>
      <c r="K87" s="22"/>
      <c r="L87" s="52"/>
    </row>
    <row r="88" spans="1:12">
      <c r="A88" s="20">
        <v>54</v>
      </c>
      <c r="B88" s="13">
        <f t="shared" si="5"/>
        <v>146.54619411195947</v>
      </c>
      <c r="C88" s="61">
        <v>4.0009335511619381E-3</v>
      </c>
      <c r="D88" s="13">
        <f t="shared" si="6"/>
        <v>257.6770579801954</v>
      </c>
      <c r="E88" s="64">
        <v>7.0349748274597407E-3</v>
      </c>
      <c r="F88" s="88">
        <f t="shared" si="7"/>
        <v>404.22325209215489</v>
      </c>
      <c r="K88" s="22"/>
      <c r="L88" s="52"/>
    </row>
    <row r="89" spans="1:12">
      <c r="A89" s="20">
        <v>55</v>
      </c>
      <c r="B89" s="13">
        <f t="shared" si="5"/>
        <v>153.87350381755743</v>
      </c>
      <c r="C89" s="61">
        <v>4.2009802287200351E-3</v>
      </c>
      <c r="D89" s="13">
        <f t="shared" si="6"/>
        <v>250.3497482745974</v>
      </c>
      <c r="E89" s="64">
        <v>6.8349281499016437E-3</v>
      </c>
      <c r="F89" s="88">
        <f t="shared" si="7"/>
        <v>404.22325209215484</v>
      </c>
      <c r="K89" s="22"/>
      <c r="L89" s="52"/>
    </row>
    <row r="90" spans="1:12">
      <c r="A90" s="20">
        <v>56</v>
      </c>
      <c r="B90" s="13">
        <f t="shared" si="5"/>
        <v>133.11279298502984</v>
      </c>
      <c r="C90" s="61">
        <v>3.6341813089720934E-3</v>
      </c>
      <c r="D90" s="13">
        <f t="shared" si="6"/>
        <v>227.14660087353715</v>
      </c>
      <c r="E90" s="64">
        <v>6.2014470043010037E-3</v>
      </c>
      <c r="F90" s="88">
        <f t="shared" si="7"/>
        <v>360.25939385856702</v>
      </c>
      <c r="K90" s="22"/>
      <c r="L90" s="52"/>
    </row>
    <row r="91" spans="1:12">
      <c r="A91" s="20">
        <v>57</v>
      </c>
      <c r="B91" s="13">
        <f t="shared" si="5"/>
        <v>124.56426499516553</v>
      </c>
      <c r="C91" s="61">
        <v>3.400793518487647E-3</v>
      </c>
      <c r="D91" s="13">
        <f t="shared" si="6"/>
        <v>246.6860934217984</v>
      </c>
      <c r="E91" s="64">
        <v>6.7349048111225952E-3</v>
      </c>
      <c r="F91" s="88">
        <f t="shared" si="7"/>
        <v>371.25035841696393</v>
      </c>
      <c r="K91" s="22"/>
      <c r="L91" s="52"/>
    </row>
    <row r="92" spans="1:12">
      <c r="A92" s="20">
        <v>58</v>
      </c>
      <c r="B92" s="13">
        <f t="shared" si="5"/>
        <v>116.01573700530123</v>
      </c>
      <c r="C92" s="61">
        <v>3.1674057280032006E-3</v>
      </c>
      <c r="D92" s="13">
        <f t="shared" si="6"/>
        <v>240.58000200046678</v>
      </c>
      <c r="E92" s="64">
        <v>6.568199246490848E-3</v>
      </c>
      <c r="F92" s="88">
        <f t="shared" si="7"/>
        <v>356.595739005768</v>
      </c>
      <c r="K92" s="22"/>
      <c r="L92" s="52"/>
    </row>
    <row r="93" spans="1:12">
      <c r="A93" s="20">
        <v>59</v>
      </c>
      <c r="B93" s="13">
        <f t="shared" si="5"/>
        <v>156.31594038609009</v>
      </c>
      <c r="C93" s="61">
        <v>4.2676624545727338E-3</v>
      </c>
      <c r="D93" s="13">
        <f t="shared" si="6"/>
        <v>205.16467175674322</v>
      </c>
      <c r="E93" s="64">
        <v>5.6013069716267126E-3</v>
      </c>
      <c r="F93" s="88">
        <f t="shared" si="7"/>
        <v>361.48061214283331</v>
      </c>
      <c r="L93" s="52"/>
    </row>
    <row r="94" spans="1:12">
      <c r="A94" s="20">
        <v>60</v>
      </c>
      <c r="B94" s="13">
        <f t="shared" si="5"/>
        <v>145.32497582769312</v>
      </c>
      <c r="C94" s="61">
        <v>3.9675924382355883E-3</v>
      </c>
      <c r="D94" s="13">
        <f t="shared" si="6"/>
        <v>189.28883406128097</v>
      </c>
      <c r="E94" s="64">
        <v>5.1678725035841696E-3</v>
      </c>
      <c r="F94" s="88">
        <f t="shared" si="7"/>
        <v>334.61380988897406</v>
      </c>
      <c r="J94" s="49"/>
      <c r="L94" s="52"/>
    </row>
    <row r="95" spans="1:12">
      <c r="A95" s="20">
        <v>61</v>
      </c>
      <c r="B95" s="13">
        <f t="shared" si="5"/>
        <v>131.8915747007635</v>
      </c>
      <c r="C95" s="61">
        <v>3.600840196045744E-3</v>
      </c>
      <c r="D95" s="13">
        <f t="shared" si="6"/>
        <v>183.18274263994934</v>
      </c>
      <c r="E95" s="64">
        <v>5.0011669389524224E-3</v>
      </c>
      <c r="F95" s="88">
        <f t="shared" si="7"/>
        <v>315.07431734071281</v>
      </c>
    </row>
    <row r="96" spans="1:12">
      <c r="A96" s="20">
        <v>62</v>
      </c>
      <c r="B96" s="13">
        <f t="shared" si="5"/>
        <v>122.12182842663289</v>
      </c>
      <c r="C96" s="61">
        <v>3.3341112926349482E-3</v>
      </c>
      <c r="D96" s="13">
        <f t="shared" si="6"/>
        <v>168.52812322875337</v>
      </c>
      <c r="E96" s="64">
        <v>4.6010735838362283E-3</v>
      </c>
      <c r="F96" s="88">
        <f t="shared" si="7"/>
        <v>290.64995165538625</v>
      </c>
    </row>
    <row r="97" spans="1:6">
      <c r="A97" s="20">
        <v>63</v>
      </c>
      <c r="B97" s="13">
        <f t="shared" si="5"/>
        <v>116.01573700530123</v>
      </c>
      <c r="C97" s="61">
        <v>3.1674057280032006E-3</v>
      </c>
      <c r="D97" s="13">
        <f t="shared" si="6"/>
        <v>180.74030607141668</v>
      </c>
      <c r="E97" s="64">
        <v>4.9344847130997236E-3</v>
      </c>
      <c r="F97" s="88">
        <f t="shared" si="7"/>
        <v>296.7560430767179</v>
      </c>
    </row>
    <row r="98" spans="1:6">
      <c r="A98" s="20">
        <v>64</v>
      </c>
      <c r="B98" s="13">
        <f t="shared" si="5"/>
        <v>106.24599073117061</v>
      </c>
      <c r="C98" s="61">
        <v>2.9006768245924048E-3</v>
      </c>
      <c r="D98" s="13">
        <f t="shared" si="6"/>
        <v>189.28883406128097</v>
      </c>
      <c r="E98" s="64">
        <v>5.1678725035841696E-3</v>
      </c>
      <c r="F98" s="88">
        <f t="shared" si="7"/>
        <v>295.53482479245156</v>
      </c>
    </row>
    <row r="99" spans="1:6">
      <c r="A99" s="20">
        <v>65</v>
      </c>
      <c r="B99" s="13">
        <f t="shared" ref="B99:B149" si="9">+C99*$F$151</f>
        <v>95.255026172773654</v>
      </c>
      <c r="C99" s="61">
        <v>2.6006068082552597E-3</v>
      </c>
      <c r="D99" s="13">
        <f t="shared" ref="D99:D149" si="10">+E99*$F$151</f>
        <v>156.31594038609009</v>
      </c>
      <c r="E99" s="64">
        <v>4.2676624545727338E-3</v>
      </c>
      <c r="F99" s="88">
        <f t="shared" ref="F99:F149" si="11">SUM(B99+D99)</f>
        <v>251.57096655886374</v>
      </c>
    </row>
    <row r="100" spans="1:6">
      <c r="A100" s="20">
        <v>66</v>
      </c>
      <c r="B100" s="13">
        <f t="shared" si="9"/>
        <v>120.90061014236656</v>
      </c>
      <c r="C100" s="61">
        <v>3.3007701797085989E-3</v>
      </c>
      <c r="D100" s="13">
        <f t="shared" si="10"/>
        <v>147.76741239622578</v>
      </c>
      <c r="E100" s="64">
        <v>4.034274664088287E-3</v>
      </c>
      <c r="F100" s="88">
        <f t="shared" si="11"/>
        <v>268.66802253859237</v>
      </c>
    </row>
    <row r="101" spans="1:6">
      <c r="A101" s="20">
        <v>67</v>
      </c>
      <c r="B101" s="13">
        <f t="shared" si="9"/>
        <v>89.148934751441999</v>
      </c>
      <c r="C101" s="61">
        <v>2.433901243623512E-3</v>
      </c>
      <c r="D101" s="13">
        <f t="shared" si="10"/>
        <v>119.67939185810022</v>
      </c>
      <c r="E101" s="64">
        <v>3.2674290667822491E-3</v>
      </c>
      <c r="F101" s="88">
        <f t="shared" si="11"/>
        <v>208.82832660954222</v>
      </c>
    </row>
    <row r="102" spans="1:6">
      <c r="A102" s="20">
        <v>68</v>
      </c>
      <c r="B102" s="13">
        <f t="shared" si="9"/>
        <v>97.697462741306296</v>
      </c>
      <c r="C102" s="61">
        <v>2.6672890341079584E-3</v>
      </c>
      <c r="D102" s="13">
        <f t="shared" si="10"/>
        <v>112.35208215250226</v>
      </c>
      <c r="E102" s="64">
        <v>3.0673823892241525E-3</v>
      </c>
      <c r="F102" s="88">
        <f t="shared" si="11"/>
        <v>210.04954489380856</v>
      </c>
    </row>
    <row r="103" spans="1:6">
      <c r="A103" s="20">
        <v>69</v>
      </c>
      <c r="B103" s="13">
        <f t="shared" si="9"/>
        <v>100.13989930983897</v>
      </c>
      <c r="C103" s="61">
        <v>2.7339712599606576E-3</v>
      </c>
      <c r="D103" s="13">
        <f t="shared" si="10"/>
        <v>128.22791984796453</v>
      </c>
      <c r="E103" s="64">
        <v>3.5008168572666955E-3</v>
      </c>
      <c r="F103" s="88">
        <f t="shared" si="11"/>
        <v>228.3678191578035</v>
      </c>
    </row>
    <row r="104" spans="1:6">
      <c r="A104" s="20">
        <v>70</v>
      </c>
      <c r="B104" s="13">
        <f t="shared" si="9"/>
        <v>96.476244457039982</v>
      </c>
      <c r="C104" s="61">
        <v>2.6339479211816091E-3</v>
      </c>
      <c r="D104" s="13">
        <f t="shared" si="10"/>
        <v>133.11279298502984</v>
      </c>
      <c r="E104" s="64">
        <v>3.6341813089720934E-3</v>
      </c>
      <c r="F104" s="88">
        <f t="shared" si="11"/>
        <v>229.58903744206981</v>
      </c>
    </row>
    <row r="105" spans="1:6">
      <c r="A105" s="20">
        <v>71</v>
      </c>
      <c r="B105" s="13">
        <f t="shared" si="9"/>
        <v>84.264061614376686</v>
      </c>
      <c r="C105" s="61">
        <v>2.3005367919181141E-3</v>
      </c>
      <c r="D105" s="13">
        <f t="shared" si="10"/>
        <v>128.22791984796453</v>
      </c>
      <c r="E105" s="64">
        <v>3.5008168572666955E-3</v>
      </c>
      <c r="F105" s="88">
        <f t="shared" si="11"/>
        <v>212.49198146234122</v>
      </c>
    </row>
    <row r="106" spans="1:6">
      <c r="A106" s="20">
        <v>72</v>
      </c>
      <c r="B106" s="13">
        <f t="shared" si="9"/>
        <v>87.927716467175671</v>
      </c>
      <c r="C106" s="61">
        <v>2.4005601306971627E-3</v>
      </c>
      <c r="D106" s="13">
        <f t="shared" si="10"/>
        <v>113.57330043676858</v>
      </c>
      <c r="E106" s="64">
        <v>3.1007235021505018E-3</v>
      </c>
      <c r="F106" s="88">
        <f t="shared" si="11"/>
        <v>201.50101690394425</v>
      </c>
    </row>
    <row r="107" spans="1:6">
      <c r="A107" s="20">
        <v>73</v>
      </c>
      <c r="B107" s="13">
        <f t="shared" si="9"/>
        <v>84.264061614376686</v>
      </c>
      <c r="C107" s="61">
        <v>2.3005367919181141E-3</v>
      </c>
      <c r="D107" s="13">
        <f t="shared" si="10"/>
        <v>85.485279898643014</v>
      </c>
      <c r="E107" s="64">
        <v>2.3338779048444635E-3</v>
      </c>
      <c r="F107" s="88">
        <f t="shared" si="11"/>
        <v>169.74934151301971</v>
      </c>
    </row>
    <row r="108" spans="1:6">
      <c r="A108" s="20">
        <v>74</v>
      </c>
      <c r="B108" s="13">
        <f t="shared" si="9"/>
        <v>79.379188477311374</v>
      </c>
      <c r="C108" s="61">
        <v>2.1671723402127163E-3</v>
      </c>
      <c r="D108" s="13">
        <f t="shared" si="10"/>
        <v>102.58233587837161</v>
      </c>
      <c r="E108" s="64">
        <v>2.8006534858133563E-3</v>
      </c>
      <c r="F108" s="88">
        <f t="shared" si="11"/>
        <v>181.96152435568297</v>
      </c>
    </row>
    <row r="109" spans="1:6">
      <c r="A109" s="20">
        <v>75</v>
      </c>
      <c r="B109" s="13">
        <f t="shared" si="9"/>
        <v>78.157970193045045</v>
      </c>
      <c r="C109" s="61">
        <v>2.1338312272863669E-3</v>
      </c>
      <c r="D109" s="13">
        <f t="shared" si="10"/>
        <v>102.58233587837161</v>
      </c>
      <c r="E109" s="64">
        <v>2.8006534858133563E-3</v>
      </c>
      <c r="F109" s="88">
        <f t="shared" si="11"/>
        <v>180.74030607141665</v>
      </c>
    </row>
    <row r="110" spans="1:6">
      <c r="A110" s="20">
        <v>76</v>
      </c>
      <c r="B110" s="13">
        <f t="shared" si="9"/>
        <v>76.936751908778717</v>
      </c>
      <c r="C110" s="61">
        <v>2.1004901143600175E-3</v>
      </c>
      <c r="D110" s="13">
        <f t="shared" si="10"/>
        <v>98.918681025572639</v>
      </c>
      <c r="E110" s="64">
        <v>2.7006301470343082E-3</v>
      </c>
      <c r="F110" s="88">
        <f t="shared" si="11"/>
        <v>175.85543293435137</v>
      </c>
    </row>
    <row r="111" spans="1:6">
      <c r="A111" s="20">
        <v>77</v>
      </c>
      <c r="B111" s="13">
        <f t="shared" si="9"/>
        <v>73.273097055979733</v>
      </c>
      <c r="C111" s="61">
        <v>2.000466775580969E-3</v>
      </c>
      <c r="D111" s="13">
        <f t="shared" si="10"/>
        <v>107.46720901543692</v>
      </c>
      <c r="E111" s="64">
        <v>2.9340179375187542E-3</v>
      </c>
      <c r="F111" s="88">
        <f t="shared" si="11"/>
        <v>180.74030607141665</v>
      </c>
    </row>
    <row r="112" spans="1:6">
      <c r="A112" s="20">
        <v>78</v>
      </c>
      <c r="B112" s="13">
        <f t="shared" si="9"/>
        <v>79.379188477311374</v>
      </c>
      <c r="C112" s="61">
        <v>2.1671723402127163E-3</v>
      </c>
      <c r="D112" s="13">
        <f t="shared" si="10"/>
        <v>68.388223918914406</v>
      </c>
      <c r="E112" s="64">
        <v>1.8671023238755709E-3</v>
      </c>
      <c r="F112" s="88">
        <f t="shared" si="11"/>
        <v>147.76741239622578</v>
      </c>
    </row>
    <row r="113" spans="1:6">
      <c r="A113" s="20">
        <v>79</v>
      </c>
      <c r="B113" s="13">
        <f t="shared" si="9"/>
        <v>57.397259360517452</v>
      </c>
      <c r="C113" s="61">
        <v>1.5670323075384256E-3</v>
      </c>
      <c r="D113" s="13">
        <f t="shared" si="10"/>
        <v>67.167005634648092</v>
      </c>
      <c r="E113" s="64">
        <v>1.8337612109492216E-3</v>
      </c>
      <c r="F113" s="88">
        <f t="shared" si="11"/>
        <v>124.56426499516554</v>
      </c>
    </row>
    <row r="114" spans="1:6">
      <c r="A114" s="20">
        <v>80</v>
      </c>
      <c r="B114" s="13">
        <f t="shared" si="9"/>
        <v>64.724569066115421</v>
      </c>
      <c r="C114" s="61">
        <v>1.7670789850965224E-3</v>
      </c>
      <c r="D114" s="13">
        <f t="shared" si="10"/>
        <v>74.494315340246061</v>
      </c>
      <c r="E114" s="64">
        <v>2.0338078885073184E-3</v>
      </c>
      <c r="F114" s="88">
        <f t="shared" si="11"/>
        <v>139.2188844063615</v>
      </c>
    </row>
    <row r="115" spans="1:6">
      <c r="A115" s="20">
        <v>81</v>
      </c>
      <c r="B115" s="13">
        <f t="shared" si="9"/>
        <v>52.51238622345214</v>
      </c>
      <c r="C115" s="61">
        <v>1.4336678558330277E-3</v>
      </c>
      <c r="D115" s="13">
        <f t="shared" si="10"/>
        <v>70.830660487447062</v>
      </c>
      <c r="E115" s="64">
        <v>1.9337845497282699E-3</v>
      </c>
      <c r="F115" s="88">
        <f t="shared" si="11"/>
        <v>123.3430467108992</v>
      </c>
    </row>
    <row r="116" spans="1:6">
      <c r="A116" s="20">
        <v>82</v>
      </c>
      <c r="B116" s="13">
        <f t="shared" si="9"/>
        <v>45.185076517854171</v>
      </c>
      <c r="C116" s="61">
        <v>1.2336211782749309E-3</v>
      </c>
      <c r="D116" s="13">
        <f t="shared" si="10"/>
        <v>46.406294802120492</v>
      </c>
      <c r="E116" s="64">
        <v>1.2669622912012803E-3</v>
      </c>
      <c r="F116" s="88">
        <f t="shared" si="11"/>
        <v>91.591371319974655</v>
      </c>
    </row>
    <row r="117" spans="1:6">
      <c r="A117" s="20">
        <v>83</v>
      </c>
      <c r="B117" s="13">
        <f t="shared" si="9"/>
        <v>51.291167939185804</v>
      </c>
      <c r="C117" s="61">
        <v>1.4003267429066781E-3</v>
      </c>
      <c r="D117" s="13">
        <f t="shared" si="10"/>
        <v>42.742639949321507</v>
      </c>
      <c r="E117" s="64">
        <v>1.1669389524222318E-3</v>
      </c>
      <c r="F117" s="88">
        <f t="shared" si="11"/>
        <v>94.033807888507312</v>
      </c>
    </row>
    <row r="118" spans="1:6">
      <c r="A118" s="20">
        <v>84</v>
      </c>
      <c r="B118" s="13">
        <f t="shared" si="9"/>
        <v>45.185076517854171</v>
      </c>
      <c r="C118" s="61">
        <v>1.2336211782749309E-3</v>
      </c>
      <c r="D118" s="13">
        <f t="shared" si="10"/>
        <v>47.627513086386827</v>
      </c>
      <c r="E118" s="64">
        <v>1.3003034041276298E-3</v>
      </c>
      <c r="F118" s="88">
        <f t="shared" si="11"/>
        <v>92.812589604240998</v>
      </c>
    </row>
    <row r="119" spans="1:6">
      <c r="A119" s="20">
        <v>85</v>
      </c>
      <c r="B119" s="13">
        <f t="shared" si="9"/>
        <v>36.636548527989866</v>
      </c>
      <c r="C119" s="61">
        <v>1.0002333877904845E-3</v>
      </c>
      <c r="D119" s="13">
        <f t="shared" si="10"/>
        <v>57.397259360517452</v>
      </c>
      <c r="E119" s="64">
        <v>1.5670323075384256E-3</v>
      </c>
      <c r="F119" s="88">
        <f t="shared" si="11"/>
        <v>94.033807888507312</v>
      </c>
    </row>
    <row r="120" spans="1:6">
      <c r="A120" s="20">
        <v>86</v>
      </c>
      <c r="B120" s="13">
        <f t="shared" si="9"/>
        <v>26.86680225385923</v>
      </c>
      <c r="C120" s="61">
        <v>7.3350448437968854E-4</v>
      </c>
      <c r="D120" s="13">
        <f t="shared" si="10"/>
        <v>52.51238622345214</v>
      </c>
      <c r="E120" s="64">
        <v>1.4336678558330277E-3</v>
      </c>
      <c r="F120" s="88">
        <f t="shared" si="11"/>
        <v>79.379188477311374</v>
      </c>
    </row>
    <row r="121" spans="1:6">
      <c r="A121" s="20">
        <v>87</v>
      </c>
      <c r="B121" s="13">
        <f t="shared" si="9"/>
        <v>34.194111959457203</v>
      </c>
      <c r="C121" s="61">
        <v>9.3355116193778547E-4</v>
      </c>
      <c r="D121" s="13">
        <f t="shared" si="10"/>
        <v>51.291167939185804</v>
      </c>
      <c r="E121" s="64">
        <v>1.4003267429066781E-3</v>
      </c>
      <c r="F121" s="88">
        <f t="shared" si="11"/>
        <v>85.485279898643</v>
      </c>
    </row>
    <row r="122" spans="1:6">
      <c r="A122" s="20">
        <v>88</v>
      </c>
      <c r="B122" s="13">
        <f t="shared" si="9"/>
        <v>24.424365685326574</v>
      </c>
      <c r="C122" s="61">
        <v>6.668222585269896E-4</v>
      </c>
      <c r="D122" s="13">
        <f t="shared" si="10"/>
        <v>35.415330243723531</v>
      </c>
      <c r="E122" s="64">
        <v>9.6689227486413494E-4</v>
      </c>
      <c r="F122" s="88">
        <f t="shared" si="11"/>
        <v>59.839695929050109</v>
      </c>
    </row>
    <row r="123" spans="1:6">
      <c r="A123" s="20">
        <v>89</v>
      </c>
      <c r="B123" s="13">
        <f t="shared" si="9"/>
        <v>12.212182842663287</v>
      </c>
      <c r="C123" s="61">
        <v>3.334111292634948E-4</v>
      </c>
      <c r="D123" s="13">
        <f t="shared" si="10"/>
        <v>19.539492548261261</v>
      </c>
      <c r="E123" s="64">
        <v>5.3345780682159173E-4</v>
      </c>
      <c r="F123" s="88">
        <f t="shared" si="11"/>
        <v>31.751675390924547</v>
      </c>
    </row>
    <row r="124" spans="1:6">
      <c r="A124" s="20">
        <v>90</v>
      </c>
      <c r="B124" s="13">
        <f t="shared" si="9"/>
        <v>15.875837695462275</v>
      </c>
      <c r="C124" s="61">
        <v>4.3343446804254326E-4</v>
      </c>
      <c r="D124" s="13">
        <f t="shared" si="10"/>
        <v>8.5485279898643007</v>
      </c>
      <c r="E124" s="64">
        <v>2.3338779048444637E-4</v>
      </c>
      <c r="F124" s="88">
        <f t="shared" si="11"/>
        <v>24.424365685326578</v>
      </c>
    </row>
    <row r="125" spans="1:6">
      <c r="A125" s="20">
        <v>91</v>
      </c>
      <c r="B125" s="13">
        <f t="shared" si="9"/>
        <v>10.990964558396959</v>
      </c>
      <c r="C125" s="61">
        <v>3.0007001633714533E-4</v>
      </c>
      <c r="D125" s="13">
        <f t="shared" si="10"/>
        <v>13.433401126929615</v>
      </c>
      <c r="E125" s="64">
        <v>3.6675224218984427E-4</v>
      </c>
      <c r="F125" s="88">
        <f t="shared" si="11"/>
        <v>24.424365685326574</v>
      </c>
    </row>
    <row r="126" spans="1:6">
      <c r="A126" s="20">
        <v>92</v>
      </c>
      <c r="B126" s="13">
        <f t="shared" si="9"/>
        <v>7.3273097055979735</v>
      </c>
      <c r="C126" s="61">
        <v>2.000466775580969E-4</v>
      </c>
      <c r="D126" s="13">
        <f t="shared" si="10"/>
        <v>18.318274263994933</v>
      </c>
      <c r="E126" s="64">
        <v>5.0011669389524226E-4</v>
      </c>
      <c r="F126" s="88">
        <f t="shared" si="11"/>
        <v>25.645583969592906</v>
      </c>
    </row>
    <row r="127" spans="1:6">
      <c r="A127" s="20">
        <v>93</v>
      </c>
      <c r="B127" s="13">
        <f t="shared" si="9"/>
        <v>8.5485279898643007</v>
      </c>
      <c r="C127" s="61">
        <v>2.3338779048444637E-4</v>
      </c>
      <c r="D127" s="13">
        <f t="shared" si="10"/>
        <v>15.875837695462275</v>
      </c>
      <c r="E127" s="64">
        <v>4.3343446804254326E-4</v>
      </c>
      <c r="F127" s="88">
        <f t="shared" si="11"/>
        <v>24.424365685326578</v>
      </c>
    </row>
    <row r="128" spans="1:6">
      <c r="A128" s="20">
        <v>94</v>
      </c>
      <c r="B128" s="13">
        <f t="shared" si="9"/>
        <v>1.2212182842663288</v>
      </c>
      <c r="C128" s="61">
        <v>3.3341112926349483E-5</v>
      </c>
      <c r="D128" s="13">
        <f t="shared" si="10"/>
        <v>2.4424365685326577</v>
      </c>
      <c r="E128" s="64">
        <v>6.6682225852698966E-5</v>
      </c>
      <c r="F128" s="88">
        <f t="shared" si="11"/>
        <v>3.6636548527989863</v>
      </c>
    </row>
    <row r="129" spans="1:6">
      <c r="A129" s="20">
        <v>95</v>
      </c>
      <c r="B129" s="13">
        <f t="shared" si="9"/>
        <v>0</v>
      </c>
      <c r="C129" s="61">
        <v>0</v>
      </c>
      <c r="D129" s="13">
        <f t="shared" si="10"/>
        <v>1.2212182842663288</v>
      </c>
      <c r="E129" s="64">
        <v>3.3341112926349483E-5</v>
      </c>
      <c r="F129" s="88">
        <f t="shared" si="11"/>
        <v>1.2212182842663288</v>
      </c>
    </row>
    <row r="130" spans="1:6">
      <c r="A130" s="20">
        <v>96</v>
      </c>
      <c r="B130" s="13">
        <f t="shared" si="9"/>
        <v>2.4424365685326577</v>
      </c>
      <c r="C130" s="61">
        <v>6.6682225852698966E-5</v>
      </c>
      <c r="D130" s="13">
        <f t="shared" si="10"/>
        <v>3.6636548527989867</v>
      </c>
      <c r="E130" s="64">
        <v>1.0002333877904845E-4</v>
      </c>
      <c r="F130" s="88">
        <f t="shared" si="11"/>
        <v>6.1060914213316444</v>
      </c>
    </row>
    <row r="131" spans="1:6">
      <c r="A131" s="20">
        <v>97</v>
      </c>
      <c r="B131" s="13">
        <f t="shared" si="9"/>
        <v>2.4424365685326577</v>
      </c>
      <c r="C131" s="61">
        <v>6.6682225852698966E-5</v>
      </c>
      <c r="D131" s="13">
        <f t="shared" si="10"/>
        <v>3.6636548527989867</v>
      </c>
      <c r="E131" s="64">
        <v>1.0002333877904845E-4</v>
      </c>
      <c r="F131" s="88">
        <f t="shared" si="11"/>
        <v>6.1060914213316444</v>
      </c>
    </row>
    <row r="132" spans="1:6">
      <c r="A132" s="86">
        <v>98</v>
      </c>
      <c r="B132" s="13">
        <f t="shared" si="9"/>
        <v>3.6636548527989867</v>
      </c>
      <c r="C132" s="61">
        <v>1.0002333877904845E-4</v>
      </c>
      <c r="D132" s="13">
        <f t="shared" si="10"/>
        <v>3.6636548527989867</v>
      </c>
      <c r="E132" s="64">
        <v>1.0002333877904845E-4</v>
      </c>
      <c r="F132" s="88">
        <f t="shared" si="11"/>
        <v>7.3273097055979735</v>
      </c>
    </row>
    <row r="133" spans="1:6">
      <c r="A133" s="87">
        <v>99</v>
      </c>
      <c r="B133" s="13">
        <f t="shared" si="9"/>
        <v>0</v>
      </c>
      <c r="C133" s="61">
        <v>0</v>
      </c>
      <c r="D133" s="13">
        <f t="shared" si="10"/>
        <v>0</v>
      </c>
      <c r="E133" s="64">
        <v>0</v>
      </c>
      <c r="F133" s="88">
        <f t="shared" si="11"/>
        <v>0</v>
      </c>
    </row>
    <row r="134" spans="1:6">
      <c r="A134" s="87">
        <v>100</v>
      </c>
      <c r="B134" s="13">
        <f t="shared" si="9"/>
        <v>0</v>
      </c>
      <c r="C134" s="61">
        <v>0</v>
      </c>
      <c r="D134" s="13">
        <f t="shared" si="10"/>
        <v>0</v>
      </c>
      <c r="E134" s="64">
        <v>0</v>
      </c>
      <c r="F134" s="88">
        <f t="shared" si="11"/>
        <v>0</v>
      </c>
    </row>
    <row r="135" spans="1:6">
      <c r="A135" s="87">
        <v>101</v>
      </c>
      <c r="B135" s="13">
        <f t="shared" si="9"/>
        <v>0</v>
      </c>
      <c r="C135" s="61">
        <v>0</v>
      </c>
      <c r="D135" s="13">
        <f t="shared" si="10"/>
        <v>0</v>
      </c>
      <c r="E135" s="64">
        <v>0</v>
      </c>
      <c r="F135" s="88">
        <f t="shared" si="11"/>
        <v>0</v>
      </c>
    </row>
    <row r="136" spans="1:6">
      <c r="A136" s="87">
        <v>102</v>
      </c>
      <c r="B136" s="13">
        <f t="shared" si="9"/>
        <v>0</v>
      </c>
      <c r="C136" s="61">
        <v>0</v>
      </c>
      <c r="D136" s="13">
        <f t="shared" si="10"/>
        <v>0</v>
      </c>
      <c r="E136" s="64">
        <v>0</v>
      </c>
      <c r="F136" s="88">
        <f t="shared" si="11"/>
        <v>0</v>
      </c>
    </row>
    <row r="137" spans="1:6">
      <c r="A137" s="87">
        <v>103</v>
      </c>
      <c r="B137" s="13">
        <f t="shared" si="9"/>
        <v>0</v>
      </c>
      <c r="C137" s="61">
        <v>0</v>
      </c>
      <c r="D137" s="13">
        <f t="shared" si="10"/>
        <v>0</v>
      </c>
      <c r="E137" s="64">
        <v>0</v>
      </c>
      <c r="F137" s="88">
        <f t="shared" si="11"/>
        <v>0</v>
      </c>
    </row>
    <row r="138" spans="1:6">
      <c r="A138" s="87">
        <v>104</v>
      </c>
      <c r="B138" s="13">
        <f t="shared" si="9"/>
        <v>0</v>
      </c>
      <c r="C138" s="61">
        <v>0</v>
      </c>
      <c r="D138" s="13">
        <f t="shared" si="10"/>
        <v>0</v>
      </c>
      <c r="E138" s="64">
        <v>0</v>
      </c>
      <c r="F138" s="88">
        <f t="shared" si="11"/>
        <v>0</v>
      </c>
    </row>
    <row r="139" spans="1:6">
      <c r="A139" s="87">
        <v>105</v>
      </c>
      <c r="B139" s="13">
        <f t="shared" si="9"/>
        <v>0</v>
      </c>
      <c r="C139" s="61">
        <v>0</v>
      </c>
      <c r="D139" s="13">
        <f t="shared" si="10"/>
        <v>0</v>
      </c>
      <c r="E139" s="64">
        <v>0</v>
      </c>
      <c r="F139" s="88">
        <f t="shared" si="11"/>
        <v>0</v>
      </c>
    </row>
    <row r="140" spans="1:6">
      <c r="A140" s="87">
        <v>106</v>
      </c>
      <c r="B140" s="13">
        <f t="shared" si="9"/>
        <v>0</v>
      </c>
      <c r="C140" s="61">
        <v>0</v>
      </c>
      <c r="D140" s="13">
        <f t="shared" si="10"/>
        <v>0</v>
      </c>
      <c r="E140" s="64">
        <v>0</v>
      </c>
      <c r="F140" s="88">
        <f t="shared" si="11"/>
        <v>0</v>
      </c>
    </row>
    <row r="141" spans="1:6">
      <c r="A141" s="87">
        <v>107</v>
      </c>
      <c r="B141" s="13">
        <f t="shared" si="9"/>
        <v>0</v>
      </c>
      <c r="C141" s="61">
        <v>0</v>
      </c>
      <c r="D141" s="13">
        <f t="shared" si="10"/>
        <v>0</v>
      </c>
      <c r="E141" s="64">
        <v>0</v>
      </c>
      <c r="F141" s="88">
        <f t="shared" si="11"/>
        <v>0</v>
      </c>
    </row>
    <row r="142" spans="1:6">
      <c r="A142" s="87">
        <v>108</v>
      </c>
      <c r="B142" s="13">
        <f t="shared" si="9"/>
        <v>0</v>
      </c>
      <c r="C142" s="61">
        <v>0</v>
      </c>
      <c r="D142" s="13">
        <f t="shared" si="10"/>
        <v>0</v>
      </c>
      <c r="E142" s="64">
        <v>0</v>
      </c>
      <c r="F142" s="88">
        <f t="shared" si="11"/>
        <v>0</v>
      </c>
    </row>
    <row r="143" spans="1:6">
      <c r="A143" s="87">
        <v>109</v>
      </c>
      <c r="B143" s="13">
        <f t="shared" si="9"/>
        <v>0</v>
      </c>
      <c r="C143" s="61">
        <v>0</v>
      </c>
      <c r="D143" s="13">
        <f t="shared" si="10"/>
        <v>0</v>
      </c>
      <c r="E143" s="64">
        <v>0</v>
      </c>
      <c r="F143" s="88">
        <f t="shared" si="11"/>
        <v>0</v>
      </c>
    </row>
    <row r="144" spans="1:6">
      <c r="A144" s="87">
        <v>110</v>
      </c>
      <c r="B144" s="13">
        <f t="shared" si="9"/>
        <v>0</v>
      </c>
      <c r="C144" s="61">
        <v>0</v>
      </c>
      <c r="D144" s="13">
        <f t="shared" si="10"/>
        <v>0</v>
      </c>
      <c r="E144" s="64">
        <v>0</v>
      </c>
      <c r="F144" s="88">
        <f t="shared" si="11"/>
        <v>0</v>
      </c>
    </row>
    <row r="145" spans="1:7">
      <c r="A145" s="87">
        <v>111</v>
      </c>
      <c r="B145" s="13">
        <f t="shared" si="9"/>
        <v>0</v>
      </c>
      <c r="C145" s="61">
        <v>0</v>
      </c>
      <c r="D145" s="13">
        <f t="shared" si="10"/>
        <v>0</v>
      </c>
      <c r="E145" s="64">
        <v>0</v>
      </c>
      <c r="F145" s="88">
        <f t="shared" si="11"/>
        <v>0</v>
      </c>
    </row>
    <row r="146" spans="1:7">
      <c r="A146" s="87">
        <v>112</v>
      </c>
      <c r="B146" s="13">
        <f t="shared" si="9"/>
        <v>0</v>
      </c>
      <c r="C146" s="61">
        <v>0</v>
      </c>
      <c r="D146" s="13">
        <f t="shared" si="10"/>
        <v>0</v>
      </c>
      <c r="E146" s="64">
        <v>0</v>
      </c>
      <c r="F146" s="88">
        <f t="shared" si="11"/>
        <v>0</v>
      </c>
    </row>
    <row r="147" spans="1:7">
      <c r="A147" s="87">
        <v>113</v>
      </c>
      <c r="B147" s="13">
        <f t="shared" si="9"/>
        <v>0</v>
      </c>
      <c r="C147" s="61">
        <v>0</v>
      </c>
      <c r="D147" s="13">
        <f t="shared" si="10"/>
        <v>0</v>
      </c>
      <c r="E147" s="64">
        <v>0</v>
      </c>
      <c r="F147" s="88">
        <f t="shared" si="11"/>
        <v>0</v>
      </c>
    </row>
    <row r="148" spans="1:7">
      <c r="A148" s="87">
        <v>114</v>
      </c>
      <c r="B148" s="13">
        <f t="shared" si="9"/>
        <v>0</v>
      </c>
      <c r="C148" s="61">
        <v>0</v>
      </c>
      <c r="D148" s="13">
        <f t="shared" si="10"/>
        <v>0</v>
      </c>
      <c r="E148" s="64">
        <v>0</v>
      </c>
      <c r="F148" s="88">
        <f t="shared" si="11"/>
        <v>0</v>
      </c>
    </row>
    <row r="149" spans="1:7">
      <c r="A149" s="87">
        <v>115</v>
      </c>
      <c r="B149" s="13">
        <f t="shared" si="9"/>
        <v>0</v>
      </c>
      <c r="C149" s="61">
        <v>0</v>
      </c>
      <c r="D149" s="13">
        <f t="shared" si="10"/>
        <v>0</v>
      </c>
      <c r="E149" s="64">
        <v>0</v>
      </c>
      <c r="F149" s="88">
        <f t="shared" si="11"/>
        <v>0</v>
      </c>
    </row>
    <row r="150" spans="1:7">
      <c r="A150" s="16"/>
      <c r="B150" s="13" t="s">
        <v>26</v>
      </c>
      <c r="C150" s="14"/>
      <c r="D150" s="13" t="s">
        <v>26</v>
      </c>
      <c r="E150" s="14"/>
      <c r="F150" s="15"/>
    </row>
    <row r="151" spans="1:7" ht="13.5" thickBot="1">
      <c r="A151" s="17" t="s">
        <v>3</v>
      </c>
      <c r="B151" s="58">
        <f>SUM(B34:B150)</f>
        <v>13969.515953722528</v>
      </c>
      <c r="C151" s="62">
        <v>0.38138899076451171</v>
      </c>
      <c r="D151" s="58">
        <f>SUM(D34:D150)</f>
        <v>22658.484046277466</v>
      </c>
      <c r="E151" s="63">
        <v>0.61861100923548829</v>
      </c>
      <c r="F151" s="93">
        <v>36628</v>
      </c>
    </row>
    <row r="152" spans="1:7">
      <c r="A152" s="22" t="s">
        <v>26</v>
      </c>
      <c r="B152" s="22" t="s">
        <v>26</v>
      </c>
      <c r="C152" s="22" t="s">
        <v>26</v>
      </c>
      <c r="D152" s="22" t="s">
        <v>26</v>
      </c>
      <c r="E152" s="22" t="s">
        <v>26</v>
      </c>
      <c r="F152" s="22" t="s">
        <v>26</v>
      </c>
    </row>
    <row r="153" spans="1:7">
      <c r="B153" s="22">
        <f>SUM(B34:B149)</f>
        <v>13969.515953722528</v>
      </c>
      <c r="C153" s="22">
        <f>SUM(C34:C149)</f>
        <v>0.38138899076451177</v>
      </c>
      <c r="D153" s="22">
        <f>SUM(D34:D149)</f>
        <v>22658.484046277466</v>
      </c>
      <c r="E153" s="22">
        <f>SUM(E34:E149)</f>
        <v>0.61861100923548817</v>
      </c>
      <c r="F153" s="60">
        <f>SUM(F34:F149)</f>
        <v>36628</v>
      </c>
    </row>
    <row r="154" spans="1:7">
      <c r="D154" s="61">
        <f>SUM(C151+E151)</f>
        <v>1</v>
      </c>
    </row>
    <row r="155" spans="1:7">
      <c r="D155" s="22">
        <f>SUM(B151+D151)</f>
        <v>36627.999999999993</v>
      </c>
      <c r="F155" s="60">
        <f>SUM(B153+D153)</f>
        <v>36627.999999999993</v>
      </c>
    </row>
    <row r="156" spans="1:7">
      <c r="F156" t="s">
        <v>26</v>
      </c>
    </row>
    <row r="157" spans="1:7">
      <c r="B157">
        <v>18341</v>
      </c>
      <c r="C157">
        <f>+B157*100/F157</f>
        <v>50.09012453572209</v>
      </c>
      <c r="D157">
        <v>18275</v>
      </c>
      <c r="E157">
        <f>+D157*100/F157</f>
        <v>49.90987546427791</v>
      </c>
      <c r="F157">
        <f>SUM(B157+D157)</f>
        <v>36616</v>
      </c>
      <c r="G157">
        <f>SUM(C157+E157)</f>
        <v>100</v>
      </c>
    </row>
  </sheetData>
  <mergeCells count="7">
    <mergeCell ref="H60:I60"/>
    <mergeCell ref="H61:I61"/>
    <mergeCell ref="A30:F30"/>
    <mergeCell ref="A1:F1"/>
    <mergeCell ref="A29:F29"/>
    <mergeCell ref="A2:F2"/>
    <mergeCell ref="H59:I59"/>
  </mergeCells>
  <phoneticPr fontId="0" type="noConversion"/>
  <printOptions horizontalCentered="1" verticalCentered="1"/>
  <pageMargins left="0" right="0" top="0" bottom="0" header="0" footer="0"/>
  <pageSetup paperSize="5" scale="130" orientation="portrait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M158"/>
  <sheetViews>
    <sheetView workbookViewId="0">
      <selection activeCell="O29" sqref="O29"/>
    </sheetView>
  </sheetViews>
  <sheetFormatPr baseColWidth="10" defaultRowHeight="12.75"/>
  <cols>
    <col min="8" max="8" width="7" customWidth="1"/>
    <col min="9" max="9" width="10.85546875" customWidth="1"/>
    <col min="10" max="10" width="9.85546875" customWidth="1"/>
  </cols>
  <sheetData>
    <row r="1" spans="1:10">
      <c r="A1" s="110" t="s">
        <v>92</v>
      </c>
      <c r="B1" s="110"/>
      <c r="C1" s="110"/>
      <c r="D1" s="110"/>
      <c r="E1" s="110"/>
      <c r="F1" s="110"/>
    </row>
    <row r="2" spans="1:10" ht="13.5" thickBot="1">
      <c r="A2" s="111" t="s">
        <v>61</v>
      </c>
      <c r="B2" s="111"/>
      <c r="C2" s="111"/>
      <c r="D2" s="111"/>
      <c r="E2" s="111"/>
      <c r="F2" s="111"/>
      <c r="H2" t="s">
        <v>26</v>
      </c>
    </row>
    <row r="3" spans="1:10" ht="13.5" thickBot="1">
      <c r="A3" s="2" t="s">
        <v>0</v>
      </c>
      <c r="B3" s="3" t="s">
        <v>1</v>
      </c>
      <c r="C3" s="4"/>
      <c r="D3" s="3" t="s">
        <v>2</v>
      </c>
      <c r="E3" s="4"/>
      <c r="F3" s="5" t="s">
        <v>3</v>
      </c>
    </row>
    <row r="4" spans="1:10" ht="13.5" thickBot="1">
      <c r="A4" s="6"/>
      <c r="B4" s="3" t="s">
        <v>4</v>
      </c>
      <c r="C4" s="4" t="s">
        <v>5</v>
      </c>
      <c r="D4" s="3" t="s">
        <v>4</v>
      </c>
      <c r="E4" s="7" t="s">
        <v>5</v>
      </c>
      <c r="F4" s="8"/>
      <c r="I4" t="s">
        <v>71</v>
      </c>
      <c r="J4" t="s">
        <v>72</v>
      </c>
    </row>
    <row r="5" spans="1:10">
      <c r="A5" s="9"/>
      <c r="B5" s="10"/>
      <c r="C5" s="11"/>
      <c r="D5" s="10"/>
      <c r="E5" s="11"/>
      <c r="F5" s="9"/>
      <c r="H5" s="16" t="s">
        <v>8</v>
      </c>
      <c r="I5" s="89">
        <f>-C8</f>
        <v>-6.5249438199379366</v>
      </c>
      <c r="J5" s="90">
        <f>+E8</f>
        <v>6.2512927786283958</v>
      </c>
    </row>
    <row r="6" spans="1:10">
      <c r="A6" s="12" t="s">
        <v>6</v>
      </c>
      <c r="B6" s="42">
        <f>+B34</f>
        <v>14072.369033004403</v>
      </c>
      <c r="C6" s="14">
        <f>+B6*100/$F$27</f>
        <v>2.0970108890610786</v>
      </c>
      <c r="D6" s="42">
        <f>+D34</f>
        <v>13161.70664052734</v>
      </c>
      <c r="E6" s="14">
        <f>+D6*100/$F$27</f>
        <v>1.9613074443316232</v>
      </c>
      <c r="F6" s="45">
        <f>SUM(B6+D6)</f>
        <v>27234.075673531741</v>
      </c>
      <c r="H6" s="16" t="s">
        <v>9</v>
      </c>
      <c r="I6" s="89">
        <f t="shared" ref="I6:I22" si="0">-C9</f>
        <v>-4.0534624592613104</v>
      </c>
      <c r="J6" s="90">
        <f t="shared" ref="J6:J22" si="1">+E9</f>
        <v>3.8298228364928573</v>
      </c>
    </row>
    <row r="7" spans="1:10">
      <c r="A7" s="16" t="s">
        <v>7</v>
      </c>
      <c r="B7" s="42">
        <f>SUM(B35:B38)</f>
        <v>29714.440960576714</v>
      </c>
      <c r="C7" s="14">
        <f t="shared" ref="C7:E22" si="2">+B7*100/$F$27</f>
        <v>4.4279329308768576</v>
      </c>
      <c r="D7" s="42">
        <f>SUM(D35:D38)</f>
        <v>28788.718783158674</v>
      </c>
      <c r="E7" s="14">
        <f t="shared" si="2"/>
        <v>4.2899853342967731</v>
      </c>
      <c r="F7" s="45">
        <f t="shared" ref="F7:F22" si="3">SUM(B7+D7)</f>
        <v>58503.159743735392</v>
      </c>
      <c r="G7" s="22" t="s">
        <v>26</v>
      </c>
      <c r="H7" s="16" t="s">
        <v>10</v>
      </c>
      <c r="I7" s="89">
        <f t="shared" si="0"/>
        <v>-3.1938879303432759</v>
      </c>
      <c r="J7" s="90">
        <f t="shared" si="1"/>
        <v>3.9926842275199634</v>
      </c>
    </row>
    <row r="8" spans="1:10">
      <c r="A8" s="16" t="s">
        <v>8</v>
      </c>
      <c r="B8" s="42">
        <f>SUM(B6:B7)</f>
        <v>43786.809993581119</v>
      </c>
      <c r="C8" s="14">
        <f t="shared" si="2"/>
        <v>6.5249438199379366</v>
      </c>
      <c r="D8" s="42">
        <f>SUM(D6:D7)</f>
        <v>41950.425423686014</v>
      </c>
      <c r="E8" s="14">
        <f t="shared" si="2"/>
        <v>6.2512927786283958</v>
      </c>
      <c r="F8" s="45">
        <f t="shared" si="3"/>
        <v>85737.235417267133</v>
      </c>
      <c r="G8" s="48">
        <f>+F8*100/$F$27</f>
        <v>12.776236598566333</v>
      </c>
      <c r="H8" s="16" t="s">
        <v>11</v>
      </c>
      <c r="I8" s="89">
        <f t="shared" si="0"/>
        <v>-3.0610328880611926</v>
      </c>
      <c r="J8" s="90">
        <f t="shared" si="1"/>
        <v>5.9284266390701372</v>
      </c>
    </row>
    <row r="9" spans="1:10">
      <c r="A9" s="16" t="s">
        <v>9</v>
      </c>
      <c r="B9" s="42">
        <f>SUM(B39:B43)</f>
        <v>27201.489456115694</v>
      </c>
      <c r="C9" s="14">
        <f t="shared" si="2"/>
        <v>4.0534624592613104</v>
      </c>
      <c r="D9" s="42">
        <f>SUM(D39:D43)</f>
        <v>25700.715512395895</v>
      </c>
      <c r="E9" s="14">
        <f t="shared" si="2"/>
        <v>3.8298228364928573</v>
      </c>
      <c r="F9" s="45">
        <f t="shared" si="3"/>
        <v>52902.204968511593</v>
      </c>
      <c r="G9" s="48">
        <f t="shared" ref="G9:G27" si="4">+F9*100/$F$27</f>
        <v>7.8832852957541686</v>
      </c>
      <c r="H9" s="16" t="s">
        <v>12</v>
      </c>
      <c r="I9" s="89">
        <f t="shared" si="0"/>
        <v>-2.5105018947646491</v>
      </c>
      <c r="J9" s="90">
        <f t="shared" si="1"/>
        <v>5.8902863206876681</v>
      </c>
    </row>
    <row r="10" spans="1:10">
      <c r="A10" s="16" t="s">
        <v>10</v>
      </c>
      <c r="B10" s="42">
        <f>SUM(B44:B48)</f>
        <v>21433.159856396018</v>
      </c>
      <c r="C10" s="14">
        <f t="shared" si="2"/>
        <v>3.1938879303432759</v>
      </c>
      <c r="D10" s="42">
        <f>SUM(D44:D48)</f>
        <v>26793.626191933672</v>
      </c>
      <c r="E10" s="14">
        <f t="shared" si="2"/>
        <v>3.9926842275199634</v>
      </c>
      <c r="F10" s="45">
        <f t="shared" si="3"/>
        <v>48226.78604832969</v>
      </c>
      <c r="G10" s="48">
        <f t="shared" si="4"/>
        <v>7.1865721578632389</v>
      </c>
      <c r="H10" s="16" t="s">
        <v>13</v>
      </c>
      <c r="I10" s="89">
        <f t="shared" si="0"/>
        <v>-2.1531585705869909</v>
      </c>
      <c r="J10" s="90">
        <f t="shared" si="1"/>
        <v>4.9390024920022801</v>
      </c>
    </row>
    <row r="11" spans="1:10">
      <c r="A11" s="16" t="s">
        <v>11</v>
      </c>
      <c r="B11" s="42">
        <f>SUM(B49:B53)</f>
        <v>20541.612181254488</v>
      </c>
      <c r="C11" s="14">
        <f t="shared" si="2"/>
        <v>3.0610328880611926</v>
      </c>
      <c r="D11" s="42">
        <f>SUM(D49:D53)</f>
        <v>39783.774078275193</v>
      </c>
      <c r="E11" s="14">
        <f t="shared" si="2"/>
        <v>5.9284266390701372</v>
      </c>
      <c r="F11" s="45">
        <f t="shared" si="3"/>
        <v>60325.386259529681</v>
      </c>
      <c r="G11" s="48">
        <f t="shared" si="4"/>
        <v>8.9894595271313307</v>
      </c>
      <c r="H11" s="16" t="s">
        <v>14</v>
      </c>
      <c r="I11" s="89">
        <f t="shared" si="0"/>
        <v>-1.6676818585200752</v>
      </c>
      <c r="J11" s="90">
        <f t="shared" si="1"/>
        <v>3.9910301340344332</v>
      </c>
    </row>
    <row r="12" spans="1:10">
      <c r="A12" s="16" t="s">
        <v>12</v>
      </c>
      <c r="B12" s="42">
        <f>SUM(B54:B58)</f>
        <v>16847.174855159239</v>
      </c>
      <c r="C12" s="14">
        <f t="shared" si="2"/>
        <v>2.5105018947646491</v>
      </c>
      <c r="D12" s="42">
        <f>SUM(D54:D58)</f>
        <v>39527.826606512324</v>
      </c>
      <c r="E12" s="14">
        <f t="shared" si="2"/>
        <v>5.8902863206876681</v>
      </c>
      <c r="F12" s="45">
        <f t="shared" si="3"/>
        <v>56375.001461671563</v>
      </c>
      <c r="G12" s="48">
        <f t="shared" si="4"/>
        <v>8.4007882154523159</v>
      </c>
      <c r="H12" s="16" t="s">
        <v>15</v>
      </c>
      <c r="I12" s="89">
        <f t="shared" si="0"/>
        <v>-1.568879272792896</v>
      </c>
      <c r="J12" s="90">
        <f t="shared" si="1"/>
        <v>3.5782145188318877</v>
      </c>
    </row>
    <row r="13" spans="1:10">
      <c r="A13" s="16" t="s">
        <v>13</v>
      </c>
      <c r="B13" s="42">
        <f>SUM(B59:B63)</f>
        <v>14449.15815646671</v>
      </c>
      <c r="C13" s="14">
        <f t="shared" si="2"/>
        <v>2.1531585705869909</v>
      </c>
      <c r="D13" s="42">
        <f>SUM(D59:D63)</f>
        <v>33144.065243029865</v>
      </c>
      <c r="E13" s="14">
        <f t="shared" si="2"/>
        <v>4.9390024920022801</v>
      </c>
      <c r="F13" s="45">
        <f t="shared" si="3"/>
        <v>47593.223399496579</v>
      </c>
      <c r="G13" s="48">
        <f t="shared" si="4"/>
        <v>7.0921610625892715</v>
      </c>
      <c r="H13" s="16" t="s">
        <v>16</v>
      </c>
      <c r="I13" s="89">
        <f t="shared" si="0"/>
        <v>-1.363285505364741</v>
      </c>
      <c r="J13" s="90">
        <f t="shared" si="1"/>
        <v>3.2987408864795347</v>
      </c>
    </row>
    <row r="14" spans="1:10">
      <c r="A14" s="16" t="s">
        <v>14</v>
      </c>
      <c r="B14" s="42">
        <f>SUM(B64:B68)</f>
        <v>11191.279294333501</v>
      </c>
      <c r="C14" s="14">
        <f t="shared" si="2"/>
        <v>1.6676818585200752</v>
      </c>
      <c r="D14" s="42">
        <f>SUM(D64:D68)</f>
        <v>26782.526099862196</v>
      </c>
      <c r="E14" s="14">
        <f t="shared" si="2"/>
        <v>3.9910301340344332</v>
      </c>
      <c r="F14" s="45">
        <f t="shared" si="3"/>
        <v>37973.805394195697</v>
      </c>
      <c r="G14" s="48">
        <f t="shared" si="4"/>
        <v>5.6587119925545082</v>
      </c>
      <c r="H14" s="16" t="s">
        <v>17</v>
      </c>
      <c r="I14" s="89">
        <f t="shared" si="0"/>
        <v>-1.6095428848404159</v>
      </c>
      <c r="J14" s="90">
        <f t="shared" si="1"/>
        <v>3.6598712748732076</v>
      </c>
    </row>
    <row r="15" spans="1:10">
      <c r="A15" s="16" t="s">
        <v>15</v>
      </c>
      <c r="B15" s="42">
        <f>SUM(B69:B73)</f>
        <v>10528.246758345833</v>
      </c>
      <c r="C15" s="14">
        <f t="shared" si="2"/>
        <v>1.568879272792896</v>
      </c>
      <c r="D15" s="42">
        <f>SUM(D69:D73)</f>
        <v>24012.252607234775</v>
      </c>
      <c r="E15" s="14">
        <f t="shared" si="2"/>
        <v>3.5782145188318877</v>
      </c>
      <c r="F15" s="45">
        <f t="shared" si="3"/>
        <v>34540.49936558061</v>
      </c>
      <c r="G15" s="48">
        <f t="shared" si="4"/>
        <v>5.1470937916247834</v>
      </c>
      <c r="H15" s="16" t="s">
        <v>18</v>
      </c>
      <c r="I15" s="89">
        <f t="shared" si="0"/>
        <v>-1.731737336907976</v>
      </c>
      <c r="J15" s="90">
        <f t="shared" si="1"/>
        <v>3.8815599830471461</v>
      </c>
    </row>
    <row r="16" spans="1:10">
      <c r="A16" s="16" t="s">
        <v>16</v>
      </c>
      <c r="B16" s="42">
        <f>SUM(B74:B78)</f>
        <v>9148.5727751410614</v>
      </c>
      <c r="C16" s="14">
        <f t="shared" si="2"/>
        <v>1.363285505364741</v>
      </c>
      <c r="D16" s="42">
        <f>SUM(D74:D78)</f>
        <v>22136.794492080488</v>
      </c>
      <c r="E16" s="14">
        <f t="shared" si="2"/>
        <v>3.2987408864795347</v>
      </c>
      <c r="F16" s="51">
        <f t="shared" si="3"/>
        <v>31285.367267221547</v>
      </c>
      <c r="G16" s="48">
        <f t="shared" si="4"/>
        <v>4.6620263918442753</v>
      </c>
      <c r="H16" s="16" t="s">
        <v>19</v>
      </c>
      <c r="I16" s="89">
        <f t="shared" si="0"/>
        <v>-1.8312279854294817</v>
      </c>
      <c r="J16" s="90">
        <f t="shared" si="1"/>
        <v>3.4141301868221152</v>
      </c>
    </row>
    <row r="17" spans="1:13">
      <c r="A17" s="16" t="s">
        <v>17</v>
      </c>
      <c r="B17" s="42">
        <f>SUM(B79:B83)</f>
        <v>10801.127246440885</v>
      </c>
      <c r="C17" s="14">
        <f t="shared" si="2"/>
        <v>1.6095428848404159</v>
      </c>
      <c r="D17" s="42">
        <f>SUM(D79:D83)</f>
        <v>24560.224966866139</v>
      </c>
      <c r="E17" s="14">
        <f t="shared" si="2"/>
        <v>3.6598712748732076</v>
      </c>
      <c r="F17" s="45">
        <f t="shared" si="3"/>
        <v>35361.352213307022</v>
      </c>
      <c r="G17" s="48">
        <f t="shared" si="4"/>
        <v>5.269414159713623</v>
      </c>
      <c r="H17" s="16" t="s">
        <v>20</v>
      </c>
      <c r="I17" s="89">
        <f t="shared" si="0"/>
        <v>-1.5848021182237402</v>
      </c>
      <c r="J17" s="90">
        <f t="shared" si="1"/>
        <v>2.8429886574305763</v>
      </c>
    </row>
    <row r="18" spans="1:13">
      <c r="A18" s="16" t="s">
        <v>18</v>
      </c>
      <c r="B18" s="42">
        <f>SUM(B84:B88)</f>
        <v>11621.13511204162</v>
      </c>
      <c r="C18" s="14">
        <f t="shared" si="2"/>
        <v>1.731737336907976</v>
      </c>
      <c r="D18" s="42">
        <f>SUM(D84:D88)</f>
        <v>26047.906947034826</v>
      </c>
      <c r="E18" s="14">
        <f t="shared" si="2"/>
        <v>3.8815599830471461</v>
      </c>
      <c r="F18" s="45">
        <f t="shared" si="3"/>
        <v>37669.042059076448</v>
      </c>
      <c r="G18" s="48">
        <f t="shared" si="4"/>
        <v>5.6132973199551222</v>
      </c>
      <c r="H18" s="16" t="s">
        <v>21</v>
      </c>
      <c r="I18" s="89">
        <f t="shared" si="0"/>
        <v>-1.3837641353513923</v>
      </c>
      <c r="J18" s="90">
        <f t="shared" si="1"/>
        <v>2.2637482574095045</v>
      </c>
    </row>
    <row r="19" spans="1:13">
      <c r="A19" s="16" t="s">
        <v>19</v>
      </c>
      <c r="B19" s="42">
        <f>SUM(B89:B93)</f>
        <v>12288.785017261916</v>
      </c>
      <c r="C19" s="14">
        <f t="shared" si="2"/>
        <v>1.8312279854294817</v>
      </c>
      <c r="D19" s="42">
        <f>SUM(D89:D93)</f>
        <v>22911.135162103437</v>
      </c>
      <c r="E19" s="14">
        <f t="shared" si="2"/>
        <v>3.4141301868221152</v>
      </c>
      <c r="F19" s="45">
        <f t="shared" si="3"/>
        <v>35199.920179365356</v>
      </c>
      <c r="G19" s="48">
        <f t="shared" si="4"/>
        <v>5.2453581722515974</v>
      </c>
      <c r="H19" s="16" t="s">
        <v>22</v>
      </c>
      <c r="I19" s="89">
        <f t="shared" si="0"/>
        <v>-1.0746383967041746</v>
      </c>
      <c r="J19" s="90">
        <f t="shared" si="1"/>
        <v>1.7694624155241818</v>
      </c>
    </row>
    <row r="20" spans="1:13">
      <c r="A20" s="16" t="s">
        <v>20</v>
      </c>
      <c r="B20" s="42">
        <f>SUM(B94:B98)</f>
        <v>10635.099878721692</v>
      </c>
      <c r="C20" s="14">
        <f t="shared" si="2"/>
        <v>1.5848021182237402</v>
      </c>
      <c r="D20" s="42">
        <f>SUM(D94:D98)</f>
        <v>19078.387123646222</v>
      </c>
      <c r="E20" s="14">
        <f t="shared" si="2"/>
        <v>2.8429886574305763</v>
      </c>
      <c r="F20" s="45">
        <f t="shared" si="3"/>
        <v>29713.487002367914</v>
      </c>
      <c r="G20" s="48">
        <f t="shared" si="4"/>
        <v>4.4277907756543167</v>
      </c>
      <c r="H20" s="16" t="s">
        <v>23</v>
      </c>
      <c r="I20" s="89">
        <f t="shared" si="0"/>
        <v>-0.88516228721844492</v>
      </c>
      <c r="J20" s="90">
        <f t="shared" si="1"/>
        <v>1.4424032699167262</v>
      </c>
    </row>
    <row r="21" spans="1:13">
      <c r="A21" s="16" t="s">
        <v>21</v>
      </c>
      <c r="B21" s="42">
        <f>SUM(B99:B103)</f>
        <v>9285.9983078198838</v>
      </c>
      <c r="C21" s="14">
        <f t="shared" si="2"/>
        <v>1.3837641353513923</v>
      </c>
      <c r="D21" s="42">
        <f>SUM(D99:D103)</f>
        <v>15191.290156032816</v>
      </c>
      <c r="E21" s="14">
        <f t="shared" si="2"/>
        <v>2.2637482574095045</v>
      </c>
      <c r="F21" s="45">
        <f t="shared" si="3"/>
        <v>24477.288463852699</v>
      </c>
      <c r="G21" s="48">
        <f t="shared" si="4"/>
        <v>3.6475123927608966</v>
      </c>
      <c r="H21" s="16" t="s">
        <v>24</v>
      </c>
      <c r="I21" s="89">
        <f t="shared" si="0"/>
        <v>-0.58671422358601788</v>
      </c>
      <c r="J21" s="90">
        <f t="shared" si="1"/>
        <v>0.98005182431569748</v>
      </c>
    </row>
    <row r="22" spans="1:13">
      <c r="A22" s="16" t="s">
        <v>22</v>
      </c>
      <c r="B22" s="42">
        <f>SUM(B104:B108)</f>
        <v>7211.5543959947709</v>
      </c>
      <c r="C22" s="14">
        <f t="shared" si="2"/>
        <v>1.0746383967041746</v>
      </c>
      <c r="D22" s="42">
        <f>SUM(D104:D108)</f>
        <v>11874.296042609818</v>
      </c>
      <c r="E22" s="14">
        <f t="shared" si="2"/>
        <v>1.7694624155241818</v>
      </c>
      <c r="F22" s="45">
        <f t="shared" si="3"/>
        <v>19085.85043860459</v>
      </c>
      <c r="G22" s="48">
        <f t="shared" si="4"/>
        <v>2.8441008122283562</v>
      </c>
      <c r="H22" s="16" t="s">
        <v>25</v>
      </c>
      <c r="I22" s="89">
        <f t="shared" si="0"/>
        <v>-0.40989445502981309</v>
      </c>
      <c r="J22" s="90">
        <f t="shared" si="1"/>
        <v>0.85196527398914768</v>
      </c>
    </row>
    <row r="23" spans="1:13">
      <c r="A23" s="16" t="s">
        <v>23</v>
      </c>
      <c r="B23" s="42">
        <f>SUM(B109:B113)</f>
        <v>5940.0408575910751</v>
      </c>
      <c r="C23" s="14">
        <f t="shared" ref="C23:E25" si="5">+B23*100/$F$27</f>
        <v>0.88516228721844492</v>
      </c>
      <c r="D23" s="42">
        <f>SUM(D109:D113)</f>
        <v>9679.5067753647782</v>
      </c>
      <c r="E23" s="14">
        <f t="shared" si="5"/>
        <v>1.4424032699167262</v>
      </c>
      <c r="F23" s="45">
        <f>SUM(B23+D23)</f>
        <v>15619.547632955853</v>
      </c>
      <c r="G23" s="48">
        <f t="shared" si="4"/>
        <v>2.3275655571351712</v>
      </c>
    </row>
    <row r="24" spans="1:13">
      <c r="A24" s="16" t="s">
        <v>24</v>
      </c>
      <c r="B24" s="42">
        <f>SUM(B114:B118)</f>
        <v>3937.2514059342188</v>
      </c>
      <c r="C24" s="14">
        <f t="shared" si="5"/>
        <v>0.58671422358601788</v>
      </c>
      <c r="D24" s="42">
        <f>SUM(D114:D118)</f>
        <v>6576.814176398866</v>
      </c>
      <c r="E24" s="14">
        <f t="shared" si="5"/>
        <v>0.98005182431569748</v>
      </c>
      <c r="F24" s="45">
        <f>SUM(B24+D24)</f>
        <v>10514.065582333085</v>
      </c>
      <c r="G24" s="48">
        <f t="shared" si="4"/>
        <v>1.5667660479017156</v>
      </c>
      <c r="I24" s="108">
        <f>811000/8</f>
        <v>101375</v>
      </c>
    </row>
    <row r="25" spans="1:13">
      <c r="A25" s="16" t="s">
        <v>25</v>
      </c>
      <c r="B25" s="42">
        <f>SUM(B119:B149)</f>
        <v>2750.6705214794665</v>
      </c>
      <c r="C25" s="14">
        <f t="shared" si="5"/>
        <v>0.40989445502981309</v>
      </c>
      <c r="D25" s="42">
        <f>SUM(D119:D149)</f>
        <v>5717.2663248534946</v>
      </c>
      <c r="E25" s="14">
        <f t="shared" si="5"/>
        <v>0.85196527398914768</v>
      </c>
      <c r="F25" s="45">
        <f>SUM(B25+D25)</f>
        <v>8467.9368463329611</v>
      </c>
      <c r="G25" s="48">
        <f t="shared" si="4"/>
        <v>1.2618597290189608</v>
      </c>
      <c r="I25" s="22" t="s">
        <v>26</v>
      </c>
    </row>
    <row r="26" spans="1:13">
      <c r="A26" s="16"/>
      <c r="B26" s="43"/>
      <c r="C26" s="14" t="s">
        <v>26</v>
      </c>
      <c r="D26" s="43"/>
      <c r="E26" s="14" t="s">
        <v>26</v>
      </c>
      <c r="F26" s="46"/>
      <c r="G26" s="48">
        <f t="shared" si="4"/>
        <v>0</v>
      </c>
      <c r="H26" s="22">
        <f>SUM(F20:F25)</f>
        <v>107878.1759664471</v>
      </c>
      <c r="I26" s="22">
        <f>SUM(D11:D16)</f>
        <v>185387.23912699486</v>
      </c>
    </row>
    <row r="27" spans="1:13" ht="13.5" thickBot="1">
      <c r="A27" s="17" t="s">
        <v>3</v>
      </c>
      <c r="B27" s="44">
        <f>SUM(B8:B25)</f>
        <v>249599.16607007923</v>
      </c>
      <c r="C27" s="21">
        <f>+B27/F27</f>
        <v>0.37194318022924527</v>
      </c>
      <c r="D27" s="44">
        <f>SUM(D8:D25)</f>
        <v>421468.83392992086</v>
      </c>
      <c r="E27" s="21">
        <f>+D27/F27</f>
        <v>0.62805681977075467</v>
      </c>
      <c r="F27" s="47">
        <f>SUM(B27+D27)</f>
        <v>671068.00000000012</v>
      </c>
      <c r="G27" s="48">
        <f t="shared" si="4"/>
        <v>100</v>
      </c>
      <c r="H27" s="26" t="s">
        <v>26</v>
      </c>
      <c r="I27" s="22">
        <f>SUM(F8:F11)</f>
        <v>247191.6126936381</v>
      </c>
    </row>
    <row r="28" spans="1:13">
      <c r="B28" s="22" t="s">
        <v>26</v>
      </c>
      <c r="F28" s="22" t="s">
        <v>26</v>
      </c>
      <c r="G28" s="22" t="s">
        <v>26</v>
      </c>
      <c r="I28" s="22">
        <f>SUM(I26:I27)</f>
        <v>432578.85182063293</v>
      </c>
    </row>
    <row r="29" spans="1:13">
      <c r="A29" s="110" t="s">
        <v>92</v>
      </c>
      <c r="B29" s="110"/>
      <c r="C29" s="110"/>
      <c r="D29" s="110"/>
      <c r="E29" s="110"/>
      <c r="F29" s="110"/>
      <c r="G29" s="22" t="s">
        <v>26</v>
      </c>
      <c r="I29" t="s">
        <v>26</v>
      </c>
      <c r="J29">
        <f>+C27*100</f>
        <v>37.194318022924527</v>
      </c>
    </row>
    <row r="30" spans="1:13" ht="13.5" thickBot="1">
      <c r="A30" s="111" t="s">
        <v>60</v>
      </c>
      <c r="B30" s="111"/>
      <c r="C30" s="111"/>
      <c r="D30" s="111"/>
      <c r="E30" s="111"/>
      <c r="F30" s="111"/>
      <c r="I30" s="89">
        <f>+B27/D27</f>
        <v>0.59221262873159675</v>
      </c>
      <c r="J30">
        <f>+E27*100</f>
        <v>62.805681977075466</v>
      </c>
      <c r="L30">
        <v>195105</v>
      </c>
    </row>
    <row r="31" spans="1:13" ht="13.5" thickBot="1">
      <c r="A31" s="2" t="s">
        <v>0</v>
      </c>
      <c r="B31" s="3" t="s">
        <v>1</v>
      </c>
      <c r="C31" s="4"/>
      <c r="D31" s="3" t="s">
        <v>2</v>
      </c>
      <c r="E31" s="4"/>
      <c r="F31" s="5" t="s">
        <v>3</v>
      </c>
      <c r="I31" s="22">
        <f>SUM(F21:F25)</f>
        <v>78164.688964079178</v>
      </c>
      <c r="J31">
        <v>215335</v>
      </c>
      <c r="L31">
        <v>659282</v>
      </c>
      <c r="M31">
        <f>+L30/L31*100</f>
        <v>29.593557840195849</v>
      </c>
    </row>
    <row r="32" spans="1:13" ht="13.5" thickBot="1">
      <c r="A32" s="6"/>
      <c r="B32" s="3" t="s">
        <v>4</v>
      </c>
      <c r="C32" s="4" t="s">
        <v>5</v>
      </c>
      <c r="D32" s="3" t="s">
        <v>4</v>
      </c>
      <c r="E32" s="7" t="s">
        <v>5</v>
      </c>
      <c r="F32" s="8"/>
      <c r="I32" s="22">
        <f>SUM(F8:F10)</f>
        <v>186866.22643410842</v>
      </c>
      <c r="J32">
        <f>+J31*100/F27</f>
        <v>32.088402367569302</v>
      </c>
    </row>
    <row r="33" spans="1:13">
      <c r="A33" s="9"/>
      <c r="B33" s="10"/>
      <c r="C33" s="11"/>
      <c r="D33" s="10"/>
      <c r="E33" s="11"/>
      <c r="F33" s="11"/>
      <c r="I33" t="s">
        <v>26</v>
      </c>
      <c r="L33">
        <v>579406</v>
      </c>
      <c r="M33">
        <f>+L33/L30*100</f>
        <v>296.97137438814997</v>
      </c>
    </row>
    <row r="34" spans="1:13">
      <c r="A34" s="12" t="s">
        <v>6</v>
      </c>
      <c r="B34" s="13">
        <f>SUM(comuna1!B34+comuna3!B34+comuna17!B34+comuna18!B34+COMUNA19!B34+comuna20!B34+RURAL!B34)</f>
        <v>14072.369033004403</v>
      </c>
      <c r="C34" s="14">
        <f>+B34/$F$151</f>
        <v>2.0970108890610781E-2</v>
      </c>
      <c r="D34" s="13">
        <f>SUM(comuna1!D34+comuna3!D34+comuna17!D34+comuna18!D34+COMUNA19!D34+comuna20!D34+RURAL!D34)</f>
        <v>13161.70664052734</v>
      </c>
      <c r="E34" s="14">
        <f>+D34/$F$151</f>
        <v>1.9613074443316225E-2</v>
      </c>
      <c r="F34" s="15">
        <f>SUM(B34+D34)</f>
        <v>27234.075673531741</v>
      </c>
      <c r="H34" s="22">
        <f>SUM(F34:F39)</f>
        <v>99132.323198478873</v>
      </c>
      <c r="I34" s="22" t="s">
        <v>26</v>
      </c>
      <c r="K34">
        <v>659282</v>
      </c>
    </row>
    <row r="35" spans="1:13">
      <c r="A35" s="20">
        <v>1</v>
      </c>
      <c r="B35" s="13">
        <f>SUM(comuna1!B35+comuna3!B35+comuna17!B35+comuna18!B35+COMUNA19!B35+comuna20!B35+RURAL!B35)</f>
        <v>8791.6718369035843</v>
      </c>
      <c r="C35" s="14">
        <f t="shared" ref="C35:E98" si="6">+B35/$F$151</f>
        <v>1.3101014855280806E-2</v>
      </c>
      <c r="D35" s="13">
        <f>SUM(comuna1!D35+comuna3!D35+comuna17!D35+comuna18!D35+COMUNA19!D35+comuna20!D35+RURAL!D35)</f>
        <v>8386.0099726665649</v>
      </c>
      <c r="E35" s="14">
        <f t="shared" si="6"/>
        <v>1.2496512980303874E-2</v>
      </c>
      <c r="F35" s="15">
        <f t="shared" ref="F35:F50" si="7">SUM(B35+D35)</f>
        <v>17177.681809570149</v>
      </c>
      <c r="G35" s="22" t="s">
        <v>26</v>
      </c>
      <c r="H35" s="25" t="s">
        <v>26</v>
      </c>
      <c r="I35" s="22" t="s">
        <v>26</v>
      </c>
      <c r="K35">
        <v>195105</v>
      </c>
    </row>
    <row r="36" spans="1:13">
      <c r="A36" s="20">
        <v>2</v>
      </c>
      <c r="B36" s="13">
        <f>SUM(comuna1!B36+comuna3!B36+comuna17!B36+comuna18!B36+COMUNA19!B36+comuna20!B36+RURAL!B36)</f>
        <v>7443.3180007807223</v>
      </c>
      <c r="C36" s="14">
        <f t="shared" si="6"/>
        <v>1.1091749272474203E-2</v>
      </c>
      <c r="D36" s="13">
        <f>SUM(comuna1!D36+comuna3!D36+comuna17!D36+comuna18!D36+COMUNA19!D36+comuna20!D36+RURAL!D36)</f>
        <v>6961.8992935288461</v>
      </c>
      <c r="E36" s="14">
        <f t="shared" si="6"/>
        <v>1.0374357432523741E-2</v>
      </c>
      <c r="F36" s="15">
        <f t="shared" si="7"/>
        <v>14405.217294309568</v>
      </c>
      <c r="H36" s="25" t="s">
        <v>26</v>
      </c>
      <c r="I36" s="22" t="s">
        <v>26</v>
      </c>
      <c r="K36">
        <f>+K34-K35</f>
        <v>464177</v>
      </c>
    </row>
    <row r="37" spans="1:13">
      <c r="A37" s="20">
        <v>3</v>
      </c>
      <c r="B37" s="13">
        <f>SUM(comuna1!B37+comuna3!B37+comuna17!B37+comuna18!B37+COMUNA19!B37+comuna20!B37+RURAL!B37)</f>
        <v>7224.6767136985109</v>
      </c>
      <c r="C37" s="14">
        <f t="shared" si="6"/>
        <v>1.0765938345590174E-2</v>
      </c>
      <c r="D37" s="13">
        <f>SUM(comuna1!D37+comuna3!D37+comuna17!D37+comuna18!D37+COMUNA19!D37+comuna20!D37+RURAL!D37)</f>
        <v>7386.6491804211437</v>
      </c>
      <c r="E37" s="14">
        <f t="shared" si="6"/>
        <v>1.1007303552577593E-2</v>
      </c>
      <c r="F37" s="15">
        <f t="shared" si="7"/>
        <v>14611.325894119655</v>
      </c>
      <c r="H37" s="25" t="s">
        <v>26</v>
      </c>
      <c r="I37" s="22" t="s">
        <v>26</v>
      </c>
    </row>
    <row r="38" spans="1:13">
      <c r="A38" s="20">
        <v>4</v>
      </c>
      <c r="B38" s="13">
        <f>SUM(comuna1!B38+comuna3!B38+comuna17!B38+comuna18!B38+COMUNA19!B38+comuna20!B38+RURAL!B38)</f>
        <v>6254.7744091938966</v>
      </c>
      <c r="C38" s="14">
        <f t="shared" si="6"/>
        <v>9.3206268354233748E-3</v>
      </c>
      <c r="D38" s="13">
        <f>SUM(comuna1!D38+comuna3!D38+comuna17!D38+comuna18!D38+COMUNA19!D38+comuna20!D38+RURAL!D38)</f>
        <v>6054.1603365421215</v>
      </c>
      <c r="E38" s="14">
        <f t="shared" si="6"/>
        <v>9.0216793775625102E-3</v>
      </c>
      <c r="F38" s="15">
        <f t="shared" si="7"/>
        <v>12308.934745736018</v>
      </c>
      <c r="H38" s="25" t="s">
        <v>26</v>
      </c>
      <c r="I38" t="s">
        <v>26</v>
      </c>
    </row>
    <row r="39" spans="1:13">
      <c r="A39" s="20">
        <v>5</v>
      </c>
      <c r="B39" s="13">
        <f>SUM(comuna1!B39+comuna3!B39+comuna17!B39+comuna18!B39+COMUNA19!B39+comuna20!B39+RURAL!B39)</f>
        <v>6927.0207514853719</v>
      </c>
      <c r="C39" s="14">
        <f t="shared" si="6"/>
        <v>1.032238275627115E-2</v>
      </c>
      <c r="D39" s="13">
        <f>SUM(comuna1!D39+comuna3!D39+comuna17!D39+comuna18!D39+COMUNA19!D39+comuna20!D39+RURAL!D39)</f>
        <v>6468.0670297263869</v>
      </c>
      <c r="E39" s="14">
        <f t="shared" si="6"/>
        <v>9.6384673829274879E-3</v>
      </c>
      <c r="F39" s="15">
        <f t="shared" si="7"/>
        <v>13395.087781211758</v>
      </c>
      <c r="H39" s="25" t="s">
        <v>26</v>
      </c>
      <c r="I39" s="22" t="s">
        <v>26</v>
      </c>
    </row>
    <row r="40" spans="1:13">
      <c r="A40" s="20">
        <v>6</v>
      </c>
      <c r="B40" s="13">
        <f>SUM(comuna1!B40+comuna3!B40+comuna17!B40+comuna18!B40+COMUNA19!B40+comuna20!B40+RURAL!B40)</f>
        <v>5252.13294539869</v>
      </c>
      <c r="C40" s="14">
        <f t="shared" si="6"/>
        <v>7.826528675780528E-3</v>
      </c>
      <c r="D40" s="13">
        <f>SUM(comuna1!D40+comuna3!D40+comuna17!D40+comuna18!D40+COMUNA19!D40+comuna20!D40+RURAL!D40)</f>
        <v>4819.6363670780611</v>
      </c>
      <c r="E40" s="14">
        <f t="shared" si="6"/>
        <v>7.1820387309155832E-3</v>
      </c>
      <c r="F40" s="15">
        <f t="shared" si="7"/>
        <v>10071.76931247675</v>
      </c>
      <c r="H40" s="25">
        <f>SUM(F93:F149)</f>
        <v>114318.76393230564</v>
      </c>
      <c r="I40" s="22" t="s">
        <v>26</v>
      </c>
    </row>
    <row r="41" spans="1:13">
      <c r="A41" s="20">
        <v>7</v>
      </c>
      <c r="B41" s="13">
        <f>SUM(comuna1!B41+comuna3!B41+comuna17!B41+comuna18!B41+COMUNA19!B41+comuna20!B41+RURAL!B41)</f>
        <v>5234.7854772183364</v>
      </c>
      <c r="C41" s="14">
        <f t="shared" si="6"/>
        <v>7.800678138755437E-3</v>
      </c>
      <c r="D41" s="13">
        <f>SUM(comuna1!D41+comuna3!D41+comuna17!D41+comuna18!D41+COMUNA19!D41+comuna20!D41+RURAL!D41)</f>
        <v>4843.9418048334082</v>
      </c>
      <c r="E41" s="14">
        <f t="shared" si="6"/>
        <v>7.218257769456159E-3</v>
      </c>
      <c r="F41" s="15">
        <f t="shared" si="7"/>
        <v>10078.727282051745</v>
      </c>
      <c r="H41" s="25">
        <f>+H40/2</f>
        <v>57159.381966152818</v>
      </c>
      <c r="I41" s="22" t="s">
        <v>26</v>
      </c>
    </row>
    <row r="42" spans="1:13">
      <c r="A42" s="20">
        <v>8</v>
      </c>
      <c r="B42" s="13">
        <f>SUM(comuna1!B42+comuna3!B42+comuna17!B42+comuna18!B42+COMUNA19!B42+comuna20!B42+RURAL!B42)</f>
        <v>5257.5756689251739</v>
      </c>
      <c r="C42" s="14">
        <f t="shared" si="6"/>
        <v>7.8346392152884234E-3</v>
      </c>
      <c r="D42" s="13">
        <f>SUM(comuna1!D42+comuna3!D42+comuna17!D42+comuna18!D42+COMUNA19!D42+comuna20!D42+RURAL!D42)</f>
        <v>4378.5049375426961</v>
      </c>
      <c r="E42" s="14">
        <f t="shared" si="6"/>
        <v>6.5246814593196128E-3</v>
      </c>
      <c r="F42" s="15">
        <f t="shared" si="7"/>
        <v>9636.0806064678691</v>
      </c>
      <c r="H42" s="25" t="s">
        <v>26</v>
      </c>
      <c r="I42" t="s">
        <v>26</v>
      </c>
    </row>
    <row r="43" spans="1:13">
      <c r="A43" s="20">
        <v>9</v>
      </c>
      <c r="B43" s="13">
        <f>SUM(comuna1!B43+comuna3!B43+comuna17!B43+comuna18!B43+COMUNA19!B43+comuna20!B43+RURAL!B43)</f>
        <v>4529.9746130881222</v>
      </c>
      <c r="C43" s="14">
        <f t="shared" si="6"/>
        <v>6.7503958065175508E-3</v>
      </c>
      <c r="D43" s="13">
        <f>SUM(comuna1!D43+comuna3!D43+comuna17!D43+comuna18!D43+COMUNA19!D43+comuna20!D43+RURAL!D43)</f>
        <v>5190.5653732153414</v>
      </c>
      <c r="E43" s="14">
        <f t="shared" si="6"/>
        <v>7.7347830223097195E-3</v>
      </c>
      <c r="F43" s="15">
        <f t="shared" si="7"/>
        <v>9720.5399863034636</v>
      </c>
      <c r="H43" s="25" t="s">
        <v>26</v>
      </c>
      <c r="I43" t="s">
        <v>26</v>
      </c>
    </row>
    <row r="44" spans="1:13">
      <c r="A44" s="20">
        <v>10</v>
      </c>
      <c r="B44" s="13">
        <f>SUM(comuna1!B44+comuna3!B44+comuna17!B44+comuna18!B44+COMUNA19!B44+comuna20!B44+RURAL!B44)</f>
        <v>4163.534002832741</v>
      </c>
      <c r="C44" s="14">
        <f t="shared" si="6"/>
        <v>6.2043399518867523E-3</v>
      </c>
      <c r="D44" s="13">
        <f>SUM(comuna1!D44+comuna3!D44+comuna17!D44+comuna18!D44+COMUNA19!D44+comuna20!D44+RURAL!D44)</f>
        <v>5020.3284233958229</v>
      </c>
      <c r="E44" s="14">
        <f t="shared" si="6"/>
        <v>7.4811023970682853E-3</v>
      </c>
      <c r="F44" s="15">
        <f t="shared" si="7"/>
        <v>9183.862426228563</v>
      </c>
      <c r="H44" s="22" t="s">
        <v>26</v>
      </c>
      <c r="I44" t="s">
        <v>26</v>
      </c>
    </row>
    <row r="45" spans="1:13">
      <c r="A45" s="20">
        <v>11</v>
      </c>
      <c r="B45" s="13">
        <f>SUM(comuna1!B45+comuna3!B45+comuna17!B45+comuna18!B45+COMUNA19!B45+comuna20!B45+RURAL!B45)</f>
        <v>4191.3732227078372</v>
      </c>
      <c r="C45" s="14">
        <f t="shared" si="6"/>
        <v>6.2458248980845977E-3</v>
      </c>
      <c r="D45" s="13">
        <f>SUM(comuna1!D45+comuna3!D45+comuna17!D45+comuna18!D45+COMUNA19!D45+comuna20!D45+RURAL!D45)</f>
        <v>4910.3299830082615</v>
      </c>
      <c r="E45" s="14">
        <f t="shared" si="6"/>
        <v>7.3171869065553098E-3</v>
      </c>
      <c r="F45" s="15">
        <f t="shared" si="7"/>
        <v>9101.7032057160977</v>
      </c>
      <c r="H45" t="s">
        <v>26</v>
      </c>
      <c r="I45" s="22" t="s">
        <v>26</v>
      </c>
    </row>
    <row r="46" spans="1:13">
      <c r="A46" s="20">
        <v>12</v>
      </c>
      <c r="B46" s="13">
        <f>SUM(comuna1!B46+comuna3!B46+comuna17!B46+comuna18!B46+COMUNA19!B46+comuna20!B46+RURAL!B46)</f>
        <v>4393.8966165966367</v>
      </c>
      <c r="C46" s="14">
        <f t="shared" si="6"/>
        <v>6.5476175538047325E-3</v>
      </c>
      <c r="D46" s="13">
        <f>SUM(comuna1!D46+comuna3!D46+comuna17!D46+comuna18!D46+COMUNA19!D46+comuna20!D46+RURAL!D46)</f>
        <v>5205.0872849566676</v>
      </c>
      <c r="E46" s="14">
        <f t="shared" si="6"/>
        <v>7.756423022639531E-3</v>
      </c>
      <c r="F46" s="15">
        <f t="shared" si="7"/>
        <v>9598.9839015533034</v>
      </c>
      <c r="H46" t="s">
        <v>26</v>
      </c>
      <c r="I46" s="22" t="s">
        <v>26</v>
      </c>
    </row>
    <row r="47" spans="1:13">
      <c r="A47" s="20">
        <v>13</v>
      </c>
      <c r="B47" s="13">
        <f>SUM(comuna1!B47+comuna3!B47+comuna17!B47+comuna18!B47+COMUNA19!B47+comuna20!B47+RURAL!B47)</f>
        <v>4690.9748478641613</v>
      </c>
      <c r="C47" s="14">
        <f t="shared" si="6"/>
        <v>6.9903122304508019E-3</v>
      </c>
      <c r="D47" s="13">
        <f>SUM(comuna1!D47+comuna3!D47+comuna17!D47+comuna18!D47+COMUNA19!D47+comuna20!D47+RURAL!D47)</f>
        <v>5657.1458343276663</v>
      </c>
      <c r="E47" s="14">
        <f t="shared" si="6"/>
        <v>8.4300634724464047E-3</v>
      </c>
      <c r="F47" s="15">
        <f t="shared" si="7"/>
        <v>10348.120682191828</v>
      </c>
      <c r="H47" t="s">
        <v>26</v>
      </c>
      <c r="I47" t="s">
        <v>26</v>
      </c>
    </row>
    <row r="48" spans="1:13">
      <c r="A48" s="20">
        <v>14</v>
      </c>
      <c r="B48" s="13">
        <f>SUM(comuna1!B48+comuna3!B48+comuna17!B48+comuna18!B48+COMUNA19!B48+comuna20!B48+RURAL!B48)</f>
        <v>3993.3811663946422</v>
      </c>
      <c r="C48" s="14">
        <f t="shared" si="6"/>
        <v>5.9507846692058632E-3</v>
      </c>
      <c r="D48" s="13">
        <f>SUM(comuna1!D48+comuna3!D48+comuna17!D48+comuna18!D48+COMUNA19!D48+comuna20!D48+RURAL!D48)</f>
        <v>6000.7346662452546</v>
      </c>
      <c r="E48" s="14">
        <f t="shared" si="6"/>
        <v>8.942066476490089E-3</v>
      </c>
      <c r="F48" s="15">
        <f t="shared" si="7"/>
        <v>9994.1158326398963</v>
      </c>
      <c r="H48" t="s">
        <v>26</v>
      </c>
      <c r="I48" t="s">
        <v>26</v>
      </c>
    </row>
    <row r="49" spans="1:8">
      <c r="A49" s="20">
        <v>15</v>
      </c>
      <c r="B49" s="13">
        <f>SUM(comuna1!B49+comuna3!B49+comuna17!B49+comuna18!B49+COMUNA19!B49+comuna20!B49+RURAL!B49)</f>
        <v>4179.8201093695152</v>
      </c>
      <c r="C49" s="14">
        <f t="shared" si="6"/>
        <v>6.2286088881745409E-3</v>
      </c>
      <c r="D49" s="13">
        <f>SUM(comuna1!D49+comuna3!D49+comuna17!D49+comuna18!D49+COMUNA19!D49+comuna20!D49+RURAL!D49)</f>
        <v>6414.1031496069354</v>
      </c>
      <c r="E49" s="14">
        <f t="shared" si="6"/>
        <v>9.5580524620559049E-3</v>
      </c>
      <c r="F49" s="15">
        <f t="shared" si="7"/>
        <v>10593.923258976451</v>
      </c>
      <c r="H49" t="s">
        <v>26</v>
      </c>
    </row>
    <row r="50" spans="1:8">
      <c r="A50" s="20">
        <v>16</v>
      </c>
      <c r="B50" s="13">
        <f>SUM(comuna1!B50+comuna3!B50+comuna17!B50+comuna18!B50+COMUNA19!B50+comuna20!B50+RURAL!B50)</f>
        <v>3949.4386553319637</v>
      </c>
      <c r="C50" s="14">
        <f t="shared" si="6"/>
        <v>5.8853032111976155E-3</v>
      </c>
      <c r="D50" s="13">
        <f>SUM(comuna1!D50+comuna3!D50+comuna17!D50+comuna18!D50+COMUNA19!D50+comuna20!D50+RURAL!D50)</f>
        <v>7290.4051487146489</v>
      </c>
      <c r="E50" s="14">
        <f t="shared" si="6"/>
        <v>1.0863884358536907E-2</v>
      </c>
      <c r="F50" s="15">
        <f t="shared" si="7"/>
        <v>11239.843804046614</v>
      </c>
      <c r="H50" t="s">
        <v>26</v>
      </c>
    </row>
    <row r="51" spans="1:8">
      <c r="A51" s="20">
        <v>17</v>
      </c>
      <c r="B51" s="13">
        <f>SUM(comuna1!B51+comuna3!B51+comuna17!B51+comuna18!B51+COMUNA19!B51+comuna20!B51+RURAL!B51)</f>
        <v>4161.2364175515222</v>
      </c>
      <c r="C51" s="14">
        <f t="shared" si="6"/>
        <v>6.2009161777219594E-3</v>
      </c>
      <c r="D51" s="13">
        <f>SUM(comuna1!D51+comuna3!D51+comuna17!D51+comuna18!D51+COMUNA19!D51+comuna20!D51+RURAL!D51)</f>
        <v>7542.8221512427763</v>
      </c>
      <c r="E51" s="14">
        <f t="shared" si="6"/>
        <v>1.1240026571439516E-2</v>
      </c>
      <c r="F51" s="15">
        <f>SUM(B51+D51)</f>
        <v>11704.058568794298</v>
      </c>
      <c r="H51" s="22" t="s">
        <v>26</v>
      </c>
    </row>
    <row r="52" spans="1:8">
      <c r="A52" s="20">
        <v>18</v>
      </c>
      <c r="B52" s="13">
        <f>SUM(comuna1!B52+comuna3!B52+comuna17!B52+comuna18!B52+COMUNA19!B52+comuna20!B52+RURAL!B52)</f>
        <v>4547.7423724158543</v>
      </c>
      <c r="C52" s="14">
        <f t="shared" si="6"/>
        <v>6.7768726454187234E-3</v>
      </c>
      <c r="D52" s="13">
        <f>SUM(comuna1!D52+comuna3!D52+comuna17!D52+comuna18!D52+COMUNA19!D52+comuna20!D52+RURAL!D52)</f>
        <v>10044.855763351537</v>
      </c>
      <c r="E52" s="14">
        <f t="shared" si="6"/>
        <v>1.4968461859828709E-2</v>
      </c>
      <c r="F52" s="15">
        <f>SUM(B52+D52)</f>
        <v>14592.598135767392</v>
      </c>
    </row>
    <row r="53" spans="1:8">
      <c r="A53" s="20">
        <v>19</v>
      </c>
      <c r="B53" s="13">
        <f>SUM(comuna1!B53+comuna3!B53+comuna17!B53+comuna18!B53+COMUNA19!B53+comuna20!B53+RURAL!B53)</f>
        <v>3703.374626585633</v>
      </c>
      <c r="C53" s="14">
        <f t="shared" si="6"/>
        <v>5.5186279580990765E-3</v>
      </c>
      <c r="D53" s="13">
        <f>SUM(comuna1!D53+comuna3!D53+comuna17!D53+comuna18!D53+COMUNA19!D53+comuna20!D53+RURAL!D53)</f>
        <v>8491.5878653592918</v>
      </c>
      <c r="E53" s="14">
        <f t="shared" si="6"/>
        <v>1.2653841138840308E-2</v>
      </c>
      <c r="F53" s="15">
        <f>SUM(B53+D53)</f>
        <v>12194.962491944925</v>
      </c>
    </row>
    <row r="54" spans="1:8">
      <c r="A54" s="20">
        <v>20</v>
      </c>
      <c r="B54" s="13">
        <f>SUM(comuna1!B54+comuna3!B54+comuna17!B54+comuna18!B54+COMUNA19!B54+comuna20!B54+RURAL!B54)</f>
        <v>3608.462757068778</v>
      </c>
      <c r="C54" s="14">
        <f t="shared" si="6"/>
        <v>5.3771939014656874E-3</v>
      </c>
      <c r="D54" s="13">
        <f>SUM(comuna1!D54+comuna3!D54+comuna17!D54+comuna18!D54+COMUNA19!D54+comuna20!D54+RURAL!D54)</f>
        <v>8430.9678588787028</v>
      </c>
      <c r="E54" s="14">
        <f t="shared" si="6"/>
        <v>1.2563507511725636E-2</v>
      </c>
      <c r="F54" s="15">
        <f t="shared" ref="F54:F117" si="8">SUM(B54+D54)</f>
        <v>12039.43061594748</v>
      </c>
    </row>
    <row r="55" spans="1:8">
      <c r="A55" s="20">
        <v>21</v>
      </c>
      <c r="B55" s="13">
        <f>SUM(comuna1!B55+comuna3!B55+comuna17!B55+comuna18!B55+COMUNA19!B55+comuna20!B55+RURAL!B55)</f>
        <v>3712.108948728539</v>
      </c>
      <c r="C55" s="14">
        <f t="shared" si="6"/>
        <v>5.5316435126224724E-3</v>
      </c>
      <c r="D55" s="13">
        <f>SUM(comuna1!D55+comuna3!D55+comuna17!D55+comuna18!D55+COMUNA19!D55+comuna20!D55+RURAL!D55)</f>
        <v>8339.5296401044034</v>
      </c>
      <c r="E55" s="14">
        <f t="shared" si="6"/>
        <v>1.2427249757259173E-2</v>
      </c>
      <c r="F55" s="15">
        <f t="shared" si="8"/>
        <v>12051.638588832942</v>
      </c>
    </row>
    <row r="56" spans="1:8">
      <c r="A56" s="20">
        <v>22</v>
      </c>
      <c r="B56" s="13">
        <f>SUM(comuna1!B56+comuna3!B56+comuna17!B56+comuna18!B56+COMUNA19!B56+comuna20!B56+RURAL!B56)</f>
        <v>3579.6098228916599</v>
      </c>
      <c r="C56" s="14">
        <f t="shared" si="6"/>
        <v>5.3341983567859862E-3</v>
      </c>
      <c r="D56" s="13">
        <f>SUM(comuna1!D56+comuna3!D56+comuna17!D56+comuna18!D56+COMUNA19!D56+comuna20!D56+RURAL!D56)</f>
        <v>7899.6669578852707</v>
      </c>
      <c r="E56" s="14">
        <f t="shared" si="6"/>
        <v>1.1771783124639033E-2</v>
      </c>
      <c r="F56" s="15">
        <f t="shared" si="8"/>
        <v>11479.276780776931</v>
      </c>
    </row>
    <row r="57" spans="1:8">
      <c r="A57" s="20">
        <v>23</v>
      </c>
      <c r="B57" s="13">
        <f>SUM(comuna1!B57+comuna3!B57+comuna17!B57+comuna18!B57+COMUNA19!B57+comuna20!B57+RURAL!B57)</f>
        <v>2961.0718530573945</v>
      </c>
      <c r="C57" s="14">
        <f t="shared" si="6"/>
        <v>4.4124766090133834E-3</v>
      </c>
      <c r="D57" s="13">
        <f>SUM(comuna1!D57+comuna3!D57+comuna17!D57+comuna18!D57+COMUNA19!D57+comuna20!D57+RURAL!D57)</f>
        <v>7505.5680865296736</v>
      </c>
      <c r="E57" s="14">
        <f t="shared" si="6"/>
        <v>1.1184511981691379E-2</v>
      </c>
      <c r="F57" s="15">
        <f t="shared" si="8"/>
        <v>10466.639939587069</v>
      </c>
    </row>
    <row r="58" spans="1:8">
      <c r="A58" s="20">
        <v>24</v>
      </c>
      <c r="B58" s="13">
        <f>SUM(comuna1!B58+comuna3!B58+comuna17!B58+comuna18!B58+COMUNA19!B58+comuna20!B58+RURAL!B58)</f>
        <v>2985.9214734128686</v>
      </c>
      <c r="C58" s="14">
        <f t="shared" si="6"/>
        <v>4.4495065677589559E-3</v>
      </c>
      <c r="D58" s="13">
        <f>SUM(comuna1!D58+comuna3!D58+comuna17!D58+comuna18!D58+COMUNA19!D58+comuna20!D58+RURAL!D58)</f>
        <v>7352.094063114273</v>
      </c>
      <c r="E58" s="14">
        <f t="shared" si="6"/>
        <v>1.0955810831561436E-2</v>
      </c>
      <c r="F58" s="15">
        <f t="shared" si="8"/>
        <v>10338.015536527142</v>
      </c>
    </row>
    <row r="59" spans="1:8">
      <c r="A59" s="20">
        <v>25</v>
      </c>
      <c r="B59" s="13">
        <f>SUM(comuna1!B59+comuna3!B59+comuna17!B59+comuna18!B59+COMUNA19!B59+comuna20!B59+RURAL!B59)</f>
        <v>3222.5588109631713</v>
      </c>
      <c r="C59" s="14">
        <f t="shared" si="6"/>
        <v>4.8021345243152254E-3</v>
      </c>
      <c r="D59" s="13">
        <f>SUM(comuna1!D59+comuna3!D59+comuna17!D59+comuna18!D59+COMUNA19!D59+comuna20!D59+RURAL!D59)</f>
        <v>7278.2914561904099</v>
      </c>
      <c r="E59" s="14">
        <f t="shared" si="6"/>
        <v>1.0845832994853586E-2</v>
      </c>
      <c r="F59" s="15">
        <f t="shared" si="8"/>
        <v>10500.850267153581</v>
      </c>
    </row>
    <row r="60" spans="1:8">
      <c r="A60" s="20">
        <v>26</v>
      </c>
      <c r="B60" s="13">
        <f>SUM(comuna1!B60+comuna3!B60+comuna17!B60+comuna18!B60+COMUNA19!B60+comuna20!B60+RURAL!B60)</f>
        <v>3147.4335091870244</v>
      </c>
      <c r="C60" s="14">
        <f t="shared" si="6"/>
        <v>4.6901856580659823E-3</v>
      </c>
      <c r="D60" s="13">
        <f>SUM(comuna1!D60+comuna3!D60+comuna17!D60+comuna18!D60+COMUNA19!D60+comuna20!D60+RURAL!D60)</f>
        <v>6344.2835520217741</v>
      </c>
      <c r="E60" s="14">
        <f t="shared" si="6"/>
        <v>9.4540099543142728E-3</v>
      </c>
      <c r="F60" s="15">
        <f t="shared" si="8"/>
        <v>9491.7170612087975</v>
      </c>
    </row>
    <row r="61" spans="1:8">
      <c r="A61" s="20">
        <v>27</v>
      </c>
      <c r="B61" s="13">
        <f>SUM(comuna1!B61+comuna3!B61+comuna17!B61+comuna18!B61+COMUNA19!B61+comuna20!B61+RURAL!B61)</f>
        <v>2963.1864369386867</v>
      </c>
      <c r="C61" s="14">
        <f t="shared" si="6"/>
        <v>4.4156276814550617E-3</v>
      </c>
      <c r="D61" s="13">
        <f>SUM(comuna1!D61+comuna3!D61+comuna17!D61+comuna18!D61+COMUNA19!D61+comuna20!D61+RURAL!D61)</f>
        <v>6912.4587333623485</v>
      </c>
      <c r="E61" s="14">
        <f t="shared" si="6"/>
        <v>1.030068299093735E-2</v>
      </c>
      <c r="F61" s="15">
        <f t="shared" si="8"/>
        <v>9875.6451703010353</v>
      </c>
    </row>
    <row r="62" spans="1:8">
      <c r="A62" s="20">
        <v>28</v>
      </c>
      <c r="B62" s="13">
        <f>SUM(comuna1!B62+comuna3!B62+comuna17!B62+comuna18!B62+COMUNA19!B62+comuna20!B62+RURAL!B62)</f>
        <v>2654.2516254837883</v>
      </c>
      <c r="C62" s="14">
        <f t="shared" si="6"/>
        <v>3.9552647801471491E-3</v>
      </c>
      <c r="D62" s="13">
        <f>SUM(comuna1!D62+comuna3!D62+comuna17!D62+comuna18!D62+COMUNA19!D62+comuna20!D62+RURAL!D62)</f>
        <v>6354.8277050483275</v>
      </c>
      <c r="E62" s="14">
        <f t="shared" si="6"/>
        <v>9.4697224499578642E-3</v>
      </c>
      <c r="F62" s="15">
        <f t="shared" si="8"/>
        <v>9009.0793305321167</v>
      </c>
    </row>
    <row r="63" spans="1:8">
      <c r="A63" s="20">
        <v>29</v>
      </c>
      <c r="B63" s="13">
        <f>SUM(comuna1!B63+comuna3!B63+comuna17!B63+comuna18!B63+COMUNA19!B63+comuna20!B63+RURAL!B63)</f>
        <v>2461.7277738940402</v>
      </c>
      <c r="C63" s="14">
        <f t="shared" si="6"/>
        <v>3.6683730618864837E-3</v>
      </c>
      <c r="D63" s="13">
        <f>SUM(comuna1!D63+comuna3!D63+comuna17!D63+comuna18!D63+COMUNA19!D63+comuna20!D63+RURAL!D63)</f>
        <v>6254.2037964070014</v>
      </c>
      <c r="E63" s="14">
        <f t="shared" si="6"/>
        <v>9.319776529959703E-3</v>
      </c>
      <c r="F63" s="15">
        <f t="shared" si="8"/>
        <v>8715.9315703010416</v>
      </c>
    </row>
    <row r="64" spans="1:8">
      <c r="A64" s="20">
        <v>30</v>
      </c>
      <c r="B64" s="13">
        <f>SUM(comuna1!B64+comuna3!B64+comuna17!B64+comuna18!B64+COMUNA19!B64+comuna20!B64+RURAL!B64)</f>
        <v>2274.3783031582479</v>
      </c>
      <c r="C64" s="14">
        <f t="shared" si="6"/>
        <v>3.389192009093336E-3</v>
      </c>
      <c r="D64" s="13">
        <f>SUM(comuna1!D64+comuna3!D64+comuna17!D64+comuna18!D64+COMUNA19!D64+comuna20!D64+RURAL!D64)</f>
        <v>5614.9912780991117</v>
      </c>
      <c r="E64" s="14">
        <f t="shared" si="6"/>
        <v>8.3672463567017186E-3</v>
      </c>
      <c r="F64" s="15">
        <f t="shared" si="8"/>
        <v>7889.3695812573596</v>
      </c>
    </row>
    <row r="65" spans="1:6">
      <c r="A65" s="20">
        <v>31</v>
      </c>
      <c r="B65" s="13">
        <f>SUM(comuna1!B65+comuna3!B65+comuna17!B65+comuna18!B65+COMUNA19!B65+comuna20!B65+RURAL!B65)</f>
        <v>2401.843882465665</v>
      </c>
      <c r="C65" s="14">
        <f t="shared" si="6"/>
        <v>3.5791363654140321E-3</v>
      </c>
      <c r="D65" s="13">
        <f>SUM(comuna1!D65+comuna3!D65+comuna17!D65+comuna18!D65+COMUNA19!D65+comuna20!D65+RURAL!D65)</f>
        <v>5607.7852253276114</v>
      </c>
      <c r="E65" s="14">
        <f t="shared" si="6"/>
        <v>8.3565081710461654E-3</v>
      </c>
      <c r="F65" s="15">
        <f t="shared" si="8"/>
        <v>8009.6291077932765</v>
      </c>
    </row>
    <row r="66" spans="1:6">
      <c r="A66" s="20">
        <v>32</v>
      </c>
      <c r="B66" s="13">
        <f>SUM(comuna1!B66+comuna3!B66+comuna17!B66+comuna18!B66+COMUNA19!B66+comuna20!B66+RURAL!B66)</f>
        <v>2262.736782945678</v>
      </c>
      <c r="C66" s="14">
        <f t="shared" si="6"/>
        <v>3.3718442586230858E-3</v>
      </c>
      <c r="D66" s="13">
        <f>SUM(comuna1!D66+comuna3!D66+comuna17!D66+comuna18!D66+COMUNA19!D66+comuna20!D66+RURAL!D66)</f>
        <v>5431.4398172197452</v>
      </c>
      <c r="E66" s="14">
        <f t="shared" si="6"/>
        <v>8.0937249536853825E-3</v>
      </c>
      <c r="F66" s="15">
        <f t="shared" si="8"/>
        <v>7694.1766001654232</v>
      </c>
    </row>
    <row r="67" spans="1:6">
      <c r="A67" s="20">
        <v>33</v>
      </c>
      <c r="B67" s="13">
        <f>SUM(comuna1!B67+comuna3!B67+comuna17!B67+comuna18!B67+COMUNA19!B67+comuna20!B67+RURAL!B67)</f>
        <v>2203.9076064663263</v>
      </c>
      <c r="C67" s="14">
        <f t="shared" si="6"/>
        <v>3.2841792582366095E-3</v>
      </c>
      <c r="D67" s="13">
        <f>SUM(comuna1!D67+comuna3!D67+comuna17!D67+comuna18!D67+COMUNA19!D67+comuna20!D67+RURAL!D67)</f>
        <v>5009.1041252606183</v>
      </c>
      <c r="E67" s="14">
        <f t="shared" si="6"/>
        <v>7.4643763750627595E-3</v>
      </c>
      <c r="F67" s="15">
        <f t="shared" si="8"/>
        <v>7213.0117317269451</v>
      </c>
    </row>
    <row r="68" spans="1:6">
      <c r="A68" s="20">
        <v>34</v>
      </c>
      <c r="B68" s="13">
        <f>SUM(comuna1!B68+comuna3!B68+comuna17!B68+comuna18!B68+COMUNA19!B68+comuna20!B68+RURAL!B68)</f>
        <v>2048.4127192975834</v>
      </c>
      <c r="C68" s="14">
        <f t="shared" si="6"/>
        <v>3.0524666938336834E-3</v>
      </c>
      <c r="D68" s="13">
        <f>SUM(comuna1!D68+comuna3!D68+comuna17!D68+comuna18!D68+COMUNA19!D68+comuna20!D68+RURAL!D68)</f>
        <v>5119.2056539551086</v>
      </c>
      <c r="E68" s="14">
        <f t="shared" si="6"/>
        <v>7.6284454838482924E-3</v>
      </c>
      <c r="F68" s="15">
        <f t="shared" si="8"/>
        <v>7167.6183732526915</v>
      </c>
    </row>
    <row r="69" spans="1:6">
      <c r="A69" s="20">
        <v>35</v>
      </c>
      <c r="B69" s="13">
        <f>SUM(comuna1!B69+comuna3!B69+comuna17!B69+comuna18!B69+COMUNA19!B69+comuna20!B69+RURAL!B69)</f>
        <v>2029.8954494784082</v>
      </c>
      <c r="C69" s="14">
        <f t="shared" si="6"/>
        <v>3.0248729629164363E-3</v>
      </c>
      <c r="D69" s="13">
        <f>SUM(comuna1!D69+comuna3!D69+comuna17!D69+comuna18!D69+COMUNA19!D69+comuna20!D69+RURAL!D69)</f>
        <v>4685.4490206784694</v>
      </c>
      <c r="E69" s="14">
        <f t="shared" si="6"/>
        <v>6.9820778530319833E-3</v>
      </c>
      <c r="F69" s="15">
        <f t="shared" si="8"/>
        <v>6715.3444701568778</v>
      </c>
    </row>
    <row r="70" spans="1:6">
      <c r="A70" s="20">
        <v>36</v>
      </c>
      <c r="B70" s="13">
        <f>SUM(comuna1!B70+comuna3!B70+comuna17!B70+comuna18!B70+COMUNA19!B70+comuna20!B70+RURAL!B70)</f>
        <v>2155.0174803078335</v>
      </c>
      <c r="C70" s="14">
        <f t="shared" si="6"/>
        <v>3.211325052465372E-3</v>
      </c>
      <c r="D70" s="13">
        <f>SUM(comuna1!D70+comuna3!D70+comuna17!D70+comuna18!D70+COMUNA19!D70+comuna20!D70+RURAL!D70)</f>
        <v>4718.1381077436536</v>
      </c>
      <c r="E70" s="14">
        <f t="shared" si="6"/>
        <v>7.0307898867829361E-3</v>
      </c>
      <c r="F70" s="15">
        <f t="shared" si="8"/>
        <v>6873.155588051487</v>
      </c>
    </row>
    <row r="71" spans="1:6">
      <c r="A71" s="20">
        <v>37</v>
      </c>
      <c r="B71" s="13">
        <f>SUM(comuna1!B71+comuna3!B71+comuna17!B71+comuna18!B71+COMUNA19!B71+comuna20!B71+RURAL!B71)</f>
        <v>2041.8036412382919</v>
      </c>
      <c r="C71" s="14">
        <f t="shared" si="6"/>
        <v>3.0426180971798548E-3</v>
      </c>
      <c r="D71" s="13">
        <f>SUM(comuna1!D71+comuna3!D71+comuna17!D71+comuna18!D71+COMUNA19!D71+comuna20!D71+RURAL!D71)</f>
        <v>5455.1750583667326</v>
      </c>
      <c r="E71" s="14">
        <f t="shared" si="6"/>
        <v>8.1290943069357059E-3</v>
      </c>
      <c r="F71" s="15">
        <f t="shared" si="8"/>
        <v>7496.9786996050243</v>
      </c>
    </row>
    <row r="72" spans="1:6">
      <c r="A72" s="20">
        <v>38</v>
      </c>
      <c r="B72" s="13">
        <f>SUM(comuna1!B72+comuna3!B72+comuna17!B72+comuna18!B72+COMUNA19!B72+comuna20!B72+RURAL!B72)</f>
        <v>2106.8149368370309</v>
      </c>
      <c r="C72" s="14">
        <f t="shared" si="6"/>
        <v>3.1394954562533601E-3</v>
      </c>
      <c r="D72" s="13">
        <f>SUM(comuna1!D72+comuna3!D72+comuna17!D72+comuna18!D72+COMUNA19!D72+comuna20!D72+RURAL!D72)</f>
        <v>4845.5718609063115</v>
      </c>
      <c r="E72" s="14">
        <f t="shared" si="6"/>
        <v>7.2206868169936711E-3</v>
      </c>
      <c r="F72" s="15">
        <f t="shared" si="8"/>
        <v>6952.386797743342</v>
      </c>
    </row>
    <row r="73" spans="1:6">
      <c r="A73" s="50">
        <v>39</v>
      </c>
      <c r="B73" s="13">
        <f>SUM(comuna1!B73+comuna3!B73+comuna17!B73+comuna18!B73+COMUNA19!B73+comuna20!B73+RURAL!B73)</f>
        <v>2194.7152504842693</v>
      </c>
      <c r="C73" s="14">
        <f t="shared" si="6"/>
        <v>3.2704811591139321E-3</v>
      </c>
      <c r="D73" s="13">
        <f>SUM(comuna1!D73+comuna3!D73+comuna17!D73+comuna18!D73+COMUNA19!D73+comuna20!D73+RURAL!D73)</f>
        <v>4307.9185595396102</v>
      </c>
      <c r="E73" s="14">
        <f t="shared" si="6"/>
        <v>6.4194963245745706E-3</v>
      </c>
      <c r="F73" s="15">
        <f t="shared" si="8"/>
        <v>6502.6338100238791</v>
      </c>
    </row>
    <row r="74" spans="1:6">
      <c r="A74" s="20">
        <v>40</v>
      </c>
      <c r="B74" s="13">
        <f>SUM(comuna1!B74+comuna3!B74+comuna17!B74+comuna18!B74+COMUNA19!B74+comuna20!B74+RURAL!B74)</f>
        <v>1900.773784670854</v>
      </c>
      <c r="C74" s="14">
        <f t="shared" si="6"/>
        <v>2.8324607709961629E-3</v>
      </c>
      <c r="D74" s="13">
        <f>SUM(comuna1!D74+comuna3!D74+comuna17!D74+comuna18!D74+COMUNA19!D74+comuna20!D74+RURAL!D74)</f>
        <v>4661.6154504471833</v>
      </c>
      <c r="E74" s="14">
        <f t="shared" si="6"/>
        <v>6.9465619735215815E-3</v>
      </c>
      <c r="F74" s="15">
        <f t="shared" si="8"/>
        <v>6562.3892351180375</v>
      </c>
    </row>
    <row r="75" spans="1:6">
      <c r="A75" s="20">
        <v>41</v>
      </c>
      <c r="B75" s="13">
        <f>SUM(comuna1!B75+comuna3!B75+comuna17!B75+comuna18!B75+COMUNA19!B75+comuna20!B75+RURAL!B75)</f>
        <v>1932.6523742177872</v>
      </c>
      <c r="C75" s="14">
        <f t="shared" si="6"/>
        <v>2.8799650321841993E-3</v>
      </c>
      <c r="D75" s="13">
        <f>SUM(comuna1!D75+comuna3!D75+comuna17!D75+comuna18!D75+COMUNA19!D75+comuna20!D75+RURAL!D75)</f>
        <v>4278.008350692935</v>
      </c>
      <c r="E75" s="14">
        <f t="shared" si="6"/>
        <v>6.374925269410749E-3</v>
      </c>
      <c r="F75" s="15">
        <f t="shared" si="8"/>
        <v>6210.6607249107219</v>
      </c>
    </row>
    <row r="76" spans="1:6">
      <c r="A76" s="20">
        <v>42</v>
      </c>
      <c r="B76" s="13">
        <f>SUM(comuna1!B76+comuna3!B76+comuna17!B76+comuna18!B76+COMUNA19!B76+comuna20!B76+RURAL!B76)</f>
        <v>1734.4192008737484</v>
      </c>
      <c r="C76" s="14">
        <f t="shared" si="6"/>
        <v>2.584565499880411E-3</v>
      </c>
      <c r="D76" s="13">
        <f>SUM(comuna1!D76+comuna3!D76+comuna17!D76+comuna18!D76+COMUNA19!D76+comuna20!D76+RURAL!D76)</f>
        <v>4351.0698679108145</v>
      </c>
      <c r="E76" s="14">
        <f t="shared" si="6"/>
        <v>6.4837987624366119E-3</v>
      </c>
      <c r="F76" s="15">
        <f t="shared" si="8"/>
        <v>6085.4890687845627</v>
      </c>
    </row>
    <row r="77" spans="1:6">
      <c r="A77" s="20">
        <v>43</v>
      </c>
      <c r="B77" s="13">
        <f>SUM(comuna1!B77+comuna3!B77+comuna17!B77+comuna18!B77+COMUNA19!B77+comuna20!B77+RURAL!B77)</f>
        <v>1776.8249440947666</v>
      </c>
      <c r="C77" s="14">
        <f t="shared" si="6"/>
        <v>2.6477569249238014E-3</v>
      </c>
      <c r="D77" s="13">
        <f>SUM(comuna1!D77+comuna3!D77+comuna17!D77+comuna18!D77+COMUNA19!D77+comuna20!D77+RURAL!D77)</f>
        <v>4564.4643378494338</v>
      </c>
      <c r="E77" s="14">
        <f t="shared" si="6"/>
        <v>6.8017910820504504E-3</v>
      </c>
      <c r="F77" s="15">
        <f t="shared" si="8"/>
        <v>6341.2892819442004</v>
      </c>
    </row>
    <row r="78" spans="1:6">
      <c r="A78" s="20">
        <v>44</v>
      </c>
      <c r="B78" s="13">
        <f>SUM(comuna1!B78+comuna3!B78+comuna17!B78+comuna18!B78+COMUNA19!B78+comuna20!B78+RURAL!B78)</f>
        <v>1803.9024712839048</v>
      </c>
      <c r="C78" s="14">
        <f t="shared" si="6"/>
        <v>2.6881068256628298E-3</v>
      </c>
      <c r="D78" s="13">
        <f>SUM(comuna1!D78+comuna3!D78+comuna17!D78+comuna18!D78+COMUNA19!D78+comuna20!D78+RURAL!D78)</f>
        <v>4281.6364851801245</v>
      </c>
      <c r="E78" s="14">
        <f t="shared" si="6"/>
        <v>6.3803317773759478E-3</v>
      </c>
      <c r="F78" s="15">
        <f t="shared" si="8"/>
        <v>6085.5389564640291</v>
      </c>
    </row>
    <row r="79" spans="1:6">
      <c r="A79" s="20">
        <v>45</v>
      </c>
      <c r="B79" s="13">
        <f>SUM(comuna1!B79+comuna3!B79+comuna17!B79+comuna18!B79+COMUNA19!B79+comuna20!B79+RURAL!B79)</f>
        <v>1943.0813137489597</v>
      </c>
      <c r="C79" s="14">
        <f t="shared" si="6"/>
        <v>2.8955058410607549E-3</v>
      </c>
      <c r="D79" s="13">
        <f>SUM(comuna1!D79+comuna3!D79+comuna17!D79+comuna18!D79+COMUNA19!D79+comuna20!D79+RURAL!D79)</f>
        <v>4777.1581433724423</v>
      </c>
      <c r="E79" s="14">
        <f t="shared" si="6"/>
        <v>7.1187392982118647E-3</v>
      </c>
      <c r="F79" s="15">
        <f t="shared" si="8"/>
        <v>6720.2394571214018</v>
      </c>
    </row>
    <row r="80" spans="1:6">
      <c r="A80" s="20">
        <v>46</v>
      </c>
      <c r="B80" s="13">
        <f>SUM(comuna1!B80+comuna3!B80+comuna17!B80+comuna18!B80+COMUNA19!B80+comuna20!B80+RURAL!B80)</f>
        <v>2378.5385029856302</v>
      </c>
      <c r="C80" s="14">
        <f t="shared" si="6"/>
        <v>3.5444075756639105E-3</v>
      </c>
      <c r="D80" s="13">
        <f>SUM(comuna1!D80+comuna3!D80+comuna17!D80+comuna18!D80+COMUNA19!D80+comuna20!D80+RURAL!D80)</f>
        <v>4543.2342590488406</v>
      </c>
      <c r="E80" s="14">
        <f t="shared" si="6"/>
        <v>6.7701548264093034E-3</v>
      </c>
      <c r="F80" s="15">
        <f t="shared" si="8"/>
        <v>6921.7727620344704</v>
      </c>
    </row>
    <row r="81" spans="1:9">
      <c r="A81" s="20">
        <v>47</v>
      </c>
      <c r="B81" s="13">
        <f>SUM(comuna1!B81+comuna3!B81+comuna17!B81+comuna18!B81+COMUNA19!B81+comuna20!B81+RURAL!B81)</f>
        <v>2119.8583250875363</v>
      </c>
      <c r="C81" s="14">
        <f t="shared" si="6"/>
        <v>3.1589322171337855E-3</v>
      </c>
      <c r="D81" s="13">
        <f>SUM(comuna1!D81+comuna3!D81+comuna17!D81+comuna18!D81+COMUNA19!D81+comuna20!D81+RURAL!D81)</f>
        <v>4759.2515023240494</v>
      </c>
      <c r="E81" s="14">
        <f t="shared" si="6"/>
        <v>7.0920555030549023E-3</v>
      </c>
      <c r="F81" s="15">
        <f t="shared" si="8"/>
        <v>6879.1098274115857</v>
      </c>
    </row>
    <row r="82" spans="1:9">
      <c r="A82" s="20">
        <v>48</v>
      </c>
      <c r="B82" s="13">
        <f>SUM(comuna1!B82+comuna3!B82+comuna17!B82+comuna18!B82+COMUNA19!B82+comuna20!B82+RURAL!B82)</f>
        <v>2150.1474165280556</v>
      </c>
      <c r="C82" s="14">
        <f t="shared" si="6"/>
        <v>3.204067868722774E-3</v>
      </c>
      <c r="D82" s="13">
        <f>SUM(comuna1!D82+comuna3!D82+comuna17!D82+comuna18!D82+COMUNA19!D82+comuna20!D82+RURAL!D82)</f>
        <v>5419.4857412969941</v>
      </c>
      <c r="E82" s="14">
        <f t="shared" si="6"/>
        <v>8.0759114445883157E-3</v>
      </c>
      <c r="F82" s="15">
        <f t="shared" si="8"/>
        <v>7569.6331578250501</v>
      </c>
    </row>
    <row r="83" spans="1:9">
      <c r="A83" s="20">
        <v>49</v>
      </c>
      <c r="B83" s="13">
        <f>SUM(comuna1!B83+comuna3!B83+comuna17!B83+comuna18!B83+COMUNA19!B83+comuna20!B83+RURAL!B83)</f>
        <v>2209.5016880907019</v>
      </c>
      <c r="C83" s="14">
        <f t="shared" si="6"/>
        <v>3.2925153458229282E-3</v>
      </c>
      <c r="D83" s="13">
        <f>SUM(comuna1!D83+comuna3!D83+comuna17!D83+comuna18!D83+COMUNA19!D83+comuna20!D83+RURAL!D83)</f>
        <v>5061.0953208238134</v>
      </c>
      <c r="E83" s="14">
        <f t="shared" si="6"/>
        <v>7.5418516764676766E-3</v>
      </c>
      <c r="F83" s="15">
        <f t="shared" si="8"/>
        <v>7270.5970089145158</v>
      </c>
    </row>
    <row r="84" spans="1:9">
      <c r="A84" s="20">
        <v>50</v>
      </c>
      <c r="B84" s="13">
        <f>SUM(comuna1!B84+comuna3!B84+comuna17!B84+comuna18!B84+COMUNA19!B84+comuna20!B84+RURAL!B84)</f>
        <v>2214.5336569907276</v>
      </c>
      <c r="C84" s="14">
        <f t="shared" si="6"/>
        <v>3.3000137944153595E-3</v>
      </c>
      <c r="D84" s="13">
        <f>SUM(comuna1!D84+comuna3!D84+comuna17!D84+comuna18!D84+COMUNA19!D84+comuna20!D84+RURAL!D84)</f>
        <v>5307.2682328901683</v>
      </c>
      <c r="E84" s="14">
        <f t="shared" si="6"/>
        <v>7.9086891833467926E-3</v>
      </c>
      <c r="F84" s="15">
        <f t="shared" si="8"/>
        <v>7521.8018898808959</v>
      </c>
    </row>
    <row r="85" spans="1:9">
      <c r="A85" s="20">
        <v>51</v>
      </c>
      <c r="B85" s="13">
        <f>SUM(comuna1!B85+comuna3!B85+comuna17!B85+comuna18!B85+COMUNA19!B85+comuna20!B85+RURAL!B85)</f>
        <v>2158.7830720867632</v>
      </c>
      <c r="C85" s="14">
        <f t="shared" si="6"/>
        <v>3.2169363940565817E-3</v>
      </c>
      <c r="D85" s="13">
        <f>SUM(comuna1!D85+comuna3!D85+comuna17!D85+comuna18!D85+COMUNA19!D85+comuna20!D85+RURAL!D85)</f>
        <v>5031.5147362755151</v>
      </c>
      <c r="E85" s="14">
        <f t="shared" si="6"/>
        <v>7.4977718148913561E-3</v>
      </c>
      <c r="F85" s="15">
        <f t="shared" si="8"/>
        <v>7190.2978083622784</v>
      </c>
    </row>
    <row r="86" spans="1:9">
      <c r="A86" s="20">
        <v>52</v>
      </c>
      <c r="B86" s="13">
        <f>SUM(comuna1!B86+comuna3!B86+comuna17!B86+comuna18!B86+COMUNA19!B86+comuna20!B86+RURAL!B86)</f>
        <v>2361.8818503685811</v>
      </c>
      <c r="C86" s="14">
        <f t="shared" si="6"/>
        <v>3.5195864657062768E-3</v>
      </c>
      <c r="D86" s="13">
        <f>SUM(comuna1!D86+comuna3!D86+comuna17!D86+comuna18!D86+COMUNA19!D86+comuna20!D86+RURAL!D86)</f>
        <v>5144.3427725100482</v>
      </c>
      <c r="E86" s="14">
        <f t="shared" si="6"/>
        <v>7.6659038614716327E-3</v>
      </c>
      <c r="F86" s="15">
        <f t="shared" si="8"/>
        <v>7506.2246228786298</v>
      </c>
    </row>
    <row r="87" spans="1:9">
      <c r="A87" s="20">
        <v>53</v>
      </c>
      <c r="B87" s="13">
        <f>SUM(comuna1!B87+comuna3!B87+comuna17!B87+comuna18!B87+COMUNA19!B87+comuna20!B87+RURAL!B87)</f>
        <v>2455.9119648625456</v>
      </c>
      <c r="C87" s="14">
        <f t="shared" si="6"/>
        <v>3.659706564554627E-3</v>
      </c>
      <c r="D87" s="13">
        <f>SUM(comuna1!D87+comuna3!D87+comuna17!D87+comuna18!D87+COMUNA19!D87+comuna20!D87+RURAL!D87)</f>
        <v>5317.6058658687307</v>
      </c>
      <c r="E87" s="14">
        <f t="shared" si="6"/>
        <v>7.9240939306727907E-3</v>
      </c>
      <c r="F87" s="15">
        <f t="shared" si="8"/>
        <v>7773.5178307312763</v>
      </c>
    </row>
    <row r="88" spans="1:9">
      <c r="A88" s="20">
        <v>54</v>
      </c>
      <c r="B88" s="13">
        <f>SUM(comuna1!B88+comuna3!B88+comuna17!B88+comuna18!B88+COMUNA19!B88+comuna20!B88+RURAL!B88)</f>
        <v>2430.0245677330026</v>
      </c>
      <c r="C88" s="14">
        <f t="shared" si="6"/>
        <v>3.6211301503469118E-3</v>
      </c>
      <c r="D88" s="13">
        <f>SUM(comuna1!D88+comuna3!D88+comuna17!D88+comuna18!D88+COMUNA19!D88+comuna20!D88+RURAL!D88)</f>
        <v>5247.1753394903662</v>
      </c>
      <c r="E88" s="14">
        <f t="shared" si="6"/>
        <v>7.8191410400888783E-3</v>
      </c>
      <c r="F88" s="15">
        <f t="shared" si="8"/>
        <v>7677.1999072233684</v>
      </c>
    </row>
    <row r="89" spans="1:9">
      <c r="A89" s="20">
        <v>55</v>
      </c>
      <c r="B89" s="13">
        <f>SUM(comuna1!B89+comuna3!B89+comuna17!B89+comuna18!B89+COMUNA19!B89+comuna20!B89+RURAL!B89)</f>
        <v>2764.3696502127768</v>
      </c>
      <c r="C89" s="14">
        <f t="shared" si="6"/>
        <v>4.119358470695631E-3</v>
      </c>
      <c r="D89" s="13">
        <f>SUM(comuna1!D89+comuna3!D89+comuna17!D89+comuna18!D89+COMUNA19!D89+comuna20!D89+RURAL!D89)</f>
        <v>5217.4144286975425</v>
      </c>
      <c r="E89" s="14">
        <f t="shared" si="6"/>
        <v>7.7747924632042354E-3</v>
      </c>
      <c r="F89" s="15">
        <f t="shared" si="8"/>
        <v>7981.7840789103193</v>
      </c>
    </row>
    <row r="90" spans="1:9">
      <c r="A90" s="20">
        <v>56</v>
      </c>
      <c r="B90" s="13">
        <f>SUM(comuna1!B90+comuna3!B90+comuna17!B90+comuna18!B90+COMUNA19!B90+comuna20!B90+RURAL!B90)</f>
        <v>2484.5132628534229</v>
      </c>
      <c r="C90" s="14">
        <f t="shared" si="6"/>
        <v>3.7023271305641481E-3</v>
      </c>
      <c r="D90" s="13">
        <f>SUM(comuna1!D90+comuna3!D90+comuna17!D90+comuna18!D90+COMUNA19!D90+comuna20!D90+RURAL!D90)</f>
        <v>4691.0773607641922</v>
      </c>
      <c r="E90" s="14">
        <f t="shared" si="6"/>
        <v>6.9904649912738946E-3</v>
      </c>
      <c r="F90" s="15">
        <f t="shared" si="8"/>
        <v>7175.5906236176152</v>
      </c>
      <c r="I90">
        <v>5481</v>
      </c>
    </row>
    <row r="91" spans="1:9">
      <c r="A91" s="20">
        <v>57</v>
      </c>
      <c r="B91" s="13">
        <f>SUM(comuna1!B91+comuna3!B91+comuna17!B91+comuna18!B91+COMUNA19!B91+comuna20!B91+RURAL!B91)</f>
        <v>2258.3853460880409</v>
      </c>
      <c r="C91" s="14">
        <f t="shared" si="6"/>
        <v>3.3653599129865228E-3</v>
      </c>
      <c r="D91" s="13">
        <f>SUM(comuna1!D91+comuna3!D91+comuna17!D91+comuna18!D91+COMUNA19!D91+comuna20!D91+RURAL!D91)</f>
        <v>4377.5724719101008</v>
      </c>
      <c r="E91" s="14">
        <f t="shared" si="6"/>
        <v>6.5232919345134897E-3</v>
      </c>
      <c r="F91" s="15">
        <f t="shared" si="8"/>
        <v>6635.9578179981418</v>
      </c>
      <c r="I91" s="22">
        <f>+F90-I90</f>
        <v>1694.5906236176152</v>
      </c>
    </row>
    <row r="92" spans="1:9">
      <c r="A92" s="20">
        <v>58</v>
      </c>
      <c r="B92" s="13">
        <f>SUM(comuna1!B92+comuna3!B92+comuna17!B92+comuna18!B92+COMUNA19!B92+comuna20!B92+RURAL!B92)</f>
        <v>2264.3937697144161</v>
      </c>
      <c r="C92" s="14">
        <f t="shared" si="6"/>
        <v>3.3743134372588393E-3</v>
      </c>
      <c r="D92" s="13">
        <f>SUM(comuna1!D92+comuna3!D92+comuna17!D92+comuna18!D92+COMUNA19!D92+comuna20!D92+RURAL!D92)</f>
        <v>4701.6059232662928</v>
      </c>
      <c r="E92" s="14">
        <f t="shared" si="6"/>
        <v>7.0061542545111532E-3</v>
      </c>
      <c r="F92" s="15">
        <f t="shared" si="8"/>
        <v>6965.9996929807094</v>
      </c>
      <c r="I92" s="22">
        <f>+F91-I90</f>
        <v>1154.9578179981418</v>
      </c>
    </row>
    <row r="93" spans="1:9">
      <c r="A93" s="20">
        <v>59</v>
      </c>
      <c r="B93" s="13">
        <f>SUM(comuna1!B93+comuna3!B93+comuna17!B93+comuna18!B93+COMUNA19!B93+comuna20!B93+RURAL!B93)</f>
        <v>2517.1229883932592</v>
      </c>
      <c r="C93" s="14">
        <f t="shared" si="6"/>
        <v>3.7509209027896694E-3</v>
      </c>
      <c r="D93" s="13">
        <f>SUM(comuna1!D93+comuna3!D93+comuna17!D93+comuna18!D93+COMUNA19!D93+comuna20!D93+RURAL!D93)</f>
        <v>3923.4649774653076</v>
      </c>
      <c r="E93" s="14">
        <f t="shared" si="6"/>
        <v>5.8465982247183678E-3</v>
      </c>
      <c r="F93" s="15">
        <f t="shared" si="8"/>
        <v>6440.5879658585673</v>
      </c>
    </row>
    <row r="94" spans="1:9">
      <c r="A94" s="20">
        <v>60</v>
      </c>
      <c r="B94" s="13">
        <f>SUM(comuna1!B94+comuna3!B94+comuna17!B94+comuna18!B94+COMUNA19!B94+comuna20!B94+RURAL!B94)</f>
        <v>2122.4492396566848</v>
      </c>
      <c r="C94" s="14">
        <f t="shared" si="6"/>
        <v>3.162793099442506E-3</v>
      </c>
      <c r="D94" s="13">
        <f>SUM(comuna1!D94+comuna3!D94+comuna17!D94+comuna18!D94+COMUNA19!D94+comuna20!D94+RURAL!D94)</f>
        <v>3869.9005804815201</v>
      </c>
      <c r="E94" s="14">
        <f t="shared" si="6"/>
        <v>5.7667785984155378E-3</v>
      </c>
      <c r="F94" s="15">
        <f t="shared" si="8"/>
        <v>5992.3498201382044</v>
      </c>
    </row>
    <row r="95" spans="1:9">
      <c r="A95" s="20">
        <v>61</v>
      </c>
      <c r="B95" s="13">
        <f>SUM(comuna1!B95+comuna3!B95+comuna17!B95+comuna18!B95+COMUNA19!B95+comuna20!B95+RURAL!B95)</f>
        <v>2142.2639218612776</v>
      </c>
      <c r="C95" s="14">
        <f t="shared" si="6"/>
        <v>3.1923201849310004E-3</v>
      </c>
      <c r="D95" s="13">
        <f>SUM(comuna1!D95+comuna3!D95+comuna17!D95+comuna18!D95+COMUNA19!D95+comuna20!D95+RURAL!D95)</f>
        <v>4117.7310038048008</v>
      </c>
      <c r="E95" s="14">
        <f t="shared" si="6"/>
        <v>6.1360860655027489E-3</v>
      </c>
      <c r="F95" s="15">
        <f t="shared" si="8"/>
        <v>6259.9949256660784</v>
      </c>
    </row>
    <row r="96" spans="1:9">
      <c r="A96" s="20">
        <v>62</v>
      </c>
      <c r="B96" s="13">
        <f>SUM(comuna1!B96+comuna3!B96+comuna17!B96+comuna18!B96+COMUNA19!B96+comuna20!B96+RURAL!B96)</f>
        <v>1985.7866118224913</v>
      </c>
      <c r="C96" s="14">
        <f t="shared" si="6"/>
        <v>2.9591436513475389E-3</v>
      </c>
      <c r="D96" s="13">
        <f>SUM(comuna1!D96+comuna3!D96+comuna17!D96+comuna18!D96+COMUNA19!D96+comuna20!D96+RURAL!D96)</f>
        <v>3934.2851803373896</v>
      </c>
      <c r="E96" s="14">
        <f t="shared" si="6"/>
        <v>5.8627220793382902E-3</v>
      </c>
      <c r="F96" s="15">
        <f t="shared" si="8"/>
        <v>5920.0717921598807</v>
      </c>
    </row>
    <row r="97" spans="1:7">
      <c r="A97" s="20">
        <v>63</v>
      </c>
      <c r="B97" s="13">
        <f>SUM(comuna1!B97+comuna3!B97+comuna17!B97+comuna18!B97+COMUNA19!B97+comuna20!B97+RURAL!B97)</f>
        <v>2147.7514120260184</v>
      </c>
      <c r="C97" s="14">
        <f t="shared" si="6"/>
        <v>3.2004974339798907E-3</v>
      </c>
      <c r="D97" s="13">
        <f>SUM(comuna1!D97+comuna3!D97+comuna17!D97+comuna18!D97+COMUNA19!D97+comuna20!D97+RURAL!D97)</f>
        <v>3571.4662514482029</v>
      </c>
      <c r="E97" s="14">
        <f t="shared" si="6"/>
        <v>5.3220631164773184E-3</v>
      </c>
      <c r="F97" s="15">
        <f t="shared" si="8"/>
        <v>5719.2176634742209</v>
      </c>
    </row>
    <row r="98" spans="1:7">
      <c r="A98" s="20">
        <v>64</v>
      </c>
      <c r="B98" s="13">
        <f>SUM(comuna1!B98+comuna3!B98+comuna17!B98+comuna18!B98+COMUNA19!B98+comuna20!B98+RURAL!B98)</f>
        <v>2236.8486933552203</v>
      </c>
      <c r="C98" s="14">
        <f t="shared" si="6"/>
        <v>3.3332668125364631E-3</v>
      </c>
      <c r="D98" s="13">
        <f>SUM(comuna1!D98+comuna3!D98+comuna17!D98+comuna18!D98+COMUNA19!D98+comuna20!D98+RURAL!D98)</f>
        <v>3585.0041075743075</v>
      </c>
      <c r="E98" s="14">
        <f t="shared" si="6"/>
        <v>5.342236714571855E-3</v>
      </c>
      <c r="F98" s="15">
        <f t="shared" si="8"/>
        <v>5821.8528009295278</v>
      </c>
    </row>
    <row r="99" spans="1:7">
      <c r="A99" s="20">
        <v>65</v>
      </c>
      <c r="B99" s="13">
        <f>SUM(comuna1!B99+comuna3!B99+comuna17!B99+comuna18!B99+COMUNA19!B99+comuna20!B99+RURAL!B99)</f>
        <v>2022.5519793515323</v>
      </c>
      <c r="C99" s="14">
        <f t="shared" ref="C99:E132" si="9">+B99/$F$151</f>
        <v>3.0139300031465236E-3</v>
      </c>
      <c r="D99" s="13">
        <f>SUM(comuna1!D99+comuna3!D99+comuna17!D99+comuna18!D99+COMUNA19!D99+comuna20!D99+RURAL!D99)</f>
        <v>3432.4628269391305</v>
      </c>
      <c r="E99" s="14">
        <f t="shared" si="9"/>
        <v>5.1149255022428855E-3</v>
      </c>
      <c r="F99" s="15">
        <f t="shared" si="8"/>
        <v>5455.0148062906628</v>
      </c>
    </row>
    <row r="100" spans="1:7">
      <c r="A100" s="20">
        <v>66</v>
      </c>
      <c r="B100" s="13">
        <f>SUM(comuna1!B100+comuna3!B100+comuna17!B100+comuna18!B100+COMUNA19!B100+comuna20!B100+RURAL!B100)</f>
        <v>2018.0860832054357</v>
      </c>
      <c r="C100" s="14">
        <f t="shared" si="9"/>
        <v>3.0072750946333825E-3</v>
      </c>
      <c r="D100" s="13">
        <f>SUM(comuna1!D100+comuna3!D100+comuna17!D100+comuna18!D100+COMUNA19!D100+comuna20!D100+RURAL!D100)</f>
        <v>3226.9397929903093</v>
      </c>
      <c r="E100" s="14">
        <f t="shared" si="9"/>
        <v>4.8086628970392085E-3</v>
      </c>
      <c r="F100" s="15">
        <f t="shared" si="8"/>
        <v>5245.0258761957448</v>
      </c>
    </row>
    <row r="101" spans="1:7">
      <c r="A101" s="20">
        <v>67</v>
      </c>
      <c r="B101" s="13">
        <f>SUM(comuna1!B101+comuna3!B101+comuna17!B101+comuna18!B101+COMUNA19!B101+comuna20!B101+RURAL!B101)</f>
        <v>1828.816547802325</v>
      </c>
      <c r="C101" s="14">
        <f t="shared" si="9"/>
        <v>2.7252328345299193E-3</v>
      </c>
      <c r="D101" s="13">
        <f>SUM(comuna1!D101+comuna3!D101+comuna17!D101+comuna18!D101+COMUNA19!D101+comuna20!D101+RURAL!D101)</f>
        <v>2924.1856180780828</v>
      </c>
      <c r="E101" s="14">
        <f t="shared" si="9"/>
        <v>4.357510145138915E-3</v>
      </c>
      <c r="F101" s="15">
        <f t="shared" si="8"/>
        <v>4753.002165880408</v>
      </c>
    </row>
    <row r="102" spans="1:7">
      <c r="A102" s="20">
        <v>68</v>
      </c>
      <c r="B102" s="13">
        <f>SUM(comuna1!B102+comuna3!B102+comuna17!B102+comuna18!B102+COMUNA19!B102+comuna20!B102+RURAL!B102)</f>
        <v>1686.7824967754955</v>
      </c>
      <c r="C102" s="14">
        <f t="shared" si="9"/>
        <v>2.513579095971637E-3</v>
      </c>
      <c r="D102" s="13">
        <f>SUM(comuna1!D102+comuna3!D102+comuna17!D102+comuna18!D102+COMUNA19!D102+comuna20!D102+RURAL!D102)</f>
        <v>2757.9570230114559</v>
      </c>
      <c r="E102" s="14">
        <f t="shared" si="9"/>
        <v>4.1098026176355522E-3</v>
      </c>
      <c r="F102" s="15">
        <f t="shared" si="8"/>
        <v>4444.7395197869519</v>
      </c>
    </row>
    <row r="103" spans="1:7">
      <c r="A103" s="20">
        <v>69</v>
      </c>
      <c r="B103" s="13">
        <f>SUM(comuna1!B103+comuna3!B103+comuna17!B103+comuna18!B103+COMUNA19!B103+comuna20!B103+RURAL!B103)</f>
        <v>1729.7612006850961</v>
      </c>
      <c r="C103" s="14">
        <f t="shared" si="9"/>
        <v>2.5776243252324583E-3</v>
      </c>
      <c r="D103" s="13">
        <f>SUM(comuna1!D103+comuna3!D103+comuna17!D103+comuna18!D103+COMUNA19!D103+comuna20!D103+RURAL!D103)</f>
        <v>2849.7448950138364</v>
      </c>
      <c r="E103" s="14">
        <f t="shared" si="9"/>
        <v>4.2465814120384747E-3</v>
      </c>
      <c r="F103" s="15">
        <f t="shared" si="8"/>
        <v>4579.5060956989328</v>
      </c>
    </row>
    <row r="104" spans="1:7">
      <c r="A104" s="20">
        <v>70</v>
      </c>
      <c r="B104" s="13">
        <f>SUM(comuna1!B104+comuna3!B104+comuna17!B104+comuna18!B104+COMUNA19!B104+comuna20!B104+RURAL!B104)</f>
        <v>1583.5833582744547</v>
      </c>
      <c r="C104" s="14">
        <f t="shared" si="9"/>
        <v>2.3597956664219628E-3</v>
      </c>
      <c r="D104" s="13">
        <f>SUM(comuna1!D104+comuna3!D104+comuna17!D104+comuna18!D104+COMUNA19!D104+comuna20!D104+RURAL!D104)</f>
        <v>2713.4168566702137</v>
      </c>
      <c r="E104" s="14">
        <f t="shared" si="9"/>
        <v>4.0434305564714937E-3</v>
      </c>
      <c r="F104" s="15">
        <f t="shared" si="8"/>
        <v>4297.0002149446682</v>
      </c>
    </row>
    <row r="105" spans="1:7">
      <c r="A105" s="20">
        <v>71</v>
      </c>
      <c r="B105" s="13">
        <f>SUM(comuna1!B105+comuna3!B105+comuna17!B105+comuna18!B105+COMUNA19!B105+comuna20!B105+RURAL!B105)</f>
        <v>1463.7155067168385</v>
      </c>
      <c r="C105" s="14">
        <f t="shared" si="9"/>
        <v>2.1811731549065635E-3</v>
      </c>
      <c r="D105" s="13">
        <f>SUM(comuna1!D105+comuna3!D105+comuna17!D105+comuna18!D105+COMUNA19!D105+comuna20!D105+RURAL!D105)</f>
        <v>2429.2517855143665</v>
      </c>
      <c r="E105" s="14">
        <f t="shared" si="9"/>
        <v>3.6199785796884446E-3</v>
      </c>
      <c r="F105" s="15">
        <f t="shared" si="8"/>
        <v>3892.9672922312047</v>
      </c>
    </row>
    <row r="106" spans="1:7">
      <c r="A106" s="20">
        <v>72</v>
      </c>
      <c r="B106" s="13">
        <f>SUM(comuna1!B106+comuna3!B106+comuna17!B106+comuna18!B106+COMUNA19!B106+comuna20!B106+RURAL!B106)</f>
        <v>1420.6545312638848</v>
      </c>
      <c r="C106" s="14">
        <f t="shared" si="9"/>
        <v>2.1170053277222039E-3</v>
      </c>
      <c r="D106" s="13">
        <f>SUM(comuna1!D106+comuna3!D106+comuna17!D106+comuna18!D106+COMUNA19!D106+comuna20!D106+RURAL!D106)</f>
        <v>2268.1431912446419</v>
      </c>
      <c r="E106" s="14">
        <f t="shared" si="9"/>
        <v>3.3799006825606954E-3</v>
      </c>
      <c r="F106" s="15">
        <f t="shared" si="8"/>
        <v>3688.7977225085269</v>
      </c>
    </row>
    <row r="107" spans="1:7">
      <c r="A107" s="20">
        <v>73</v>
      </c>
      <c r="B107" s="13">
        <f>SUM(comuna1!B107+comuna3!B107+comuna17!B107+comuna18!B107+COMUNA19!B107+comuna20!B107+RURAL!B107)</f>
        <v>1450.3622342284721</v>
      </c>
      <c r="C107" s="14">
        <f t="shared" si="9"/>
        <v>2.1612746163257243E-3</v>
      </c>
      <c r="D107" s="13">
        <f>SUM(comuna1!D107+comuna3!D107+comuna17!D107+comuna18!D107+COMUNA19!D107+comuna20!D107+RURAL!D107)</f>
        <v>2256.5583459422833</v>
      </c>
      <c r="E107" s="14">
        <f t="shared" si="9"/>
        <v>3.3626373868852069E-3</v>
      </c>
      <c r="F107" s="15">
        <f t="shared" si="8"/>
        <v>3706.9205801707553</v>
      </c>
    </row>
    <row r="108" spans="1:7">
      <c r="A108" s="20">
        <v>74</v>
      </c>
      <c r="B108" s="13">
        <f>SUM(comuna1!B108+comuna3!B108+comuna17!B108+comuna18!B108+COMUNA19!B108+comuna20!B108+RURAL!B108)</f>
        <v>1293.2387655111206</v>
      </c>
      <c r="C108" s="14">
        <f t="shared" si="9"/>
        <v>1.9271352016652858E-3</v>
      </c>
      <c r="D108" s="13">
        <f>SUM(comuna1!D108+comuna3!D108+comuna17!D108+comuna18!D108+COMUNA19!D108+comuna20!D108+RURAL!D108)</f>
        <v>2206.9258632383116</v>
      </c>
      <c r="E108" s="14">
        <f t="shared" si="9"/>
        <v>3.2886769496359692E-3</v>
      </c>
      <c r="F108" s="15">
        <f t="shared" si="8"/>
        <v>3500.1646287494323</v>
      </c>
    </row>
    <row r="109" spans="1:7">
      <c r="A109" s="20">
        <v>75</v>
      </c>
      <c r="B109" s="13">
        <f>SUM(comuna1!B109+comuna3!B109+comuna17!B109+comuna18!B109+COMUNA19!B109+comuna20!B109+RURAL!B109)</f>
        <v>1440.6904460313681</v>
      </c>
      <c r="C109" s="14">
        <f t="shared" si="9"/>
        <v>2.1468620855581958E-3</v>
      </c>
      <c r="D109" s="13">
        <f>SUM(comuna1!D109+comuna3!D109+comuna17!D109+comuna18!D109+COMUNA19!D109+comuna20!D109+RURAL!D109)</f>
        <v>2048.4645838765341</v>
      </c>
      <c r="E109" s="14">
        <f t="shared" si="9"/>
        <v>3.0525439804558302E-3</v>
      </c>
      <c r="F109" s="15">
        <f t="shared" si="8"/>
        <v>3489.1550299079022</v>
      </c>
    </row>
    <row r="110" spans="1:7">
      <c r="A110" s="20">
        <v>76</v>
      </c>
      <c r="B110" s="13">
        <f>SUM(comuna1!B110+comuna3!B110+comuna17!B110+comuna18!B110+COMUNA19!B110+comuna20!B110+RURAL!B110)</f>
        <v>1210.4220449273762</v>
      </c>
      <c r="C110" s="14">
        <f t="shared" si="9"/>
        <v>1.8037248757612873E-3</v>
      </c>
      <c r="D110" s="13">
        <f>SUM(comuna1!D110+comuna3!D110+comuna17!D110+comuna18!D110+COMUNA19!D110+comuna20!D110+RURAL!D110)</f>
        <v>2143.4802913377139</v>
      </c>
      <c r="E110" s="14">
        <f t="shared" si="9"/>
        <v>3.194132772442901E-3</v>
      </c>
      <c r="F110" s="15">
        <f t="shared" si="8"/>
        <v>3353.9023362650901</v>
      </c>
      <c r="G110" s="22" t="s">
        <v>26</v>
      </c>
    </row>
    <row r="111" spans="1:7">
      <c r="A111" s="20">
        <v>77</v>
      </c>
      <c r="B111" s="13">
        <f>SUM(comuna1!B111+comuna3!B111+comuna17!B111+comuna18!B111+COMUNA19!B111+comuna20!B111+RURAL!B111)</f>
        <v>1113.7817089319308</v>
      </c>
      <c r="C111" s="14">
        <f t="shared" si="9"/>
        <v>1.6597151241482685E-3</v>
      </c>
      <c r="D111" s="13">
        <f>SUM(comuna1!D111+comuna3!D111+comuna17!D111+comuna18!D111+COMUNA19!D111+comuna20!D111+RURAL!D111)</f>
        <v>2068.5256793184822</v>
      </c>
      <c r="E111" s="14">
        <f t="shared" si="9"/>
        <v>3.0824382615748046E-3</v>
      </c>
      <c r="F111" s="15">
        <f t="shared" si="8"/>
        <v>3182.3073882504132</v>
      </c>
    </row>
    <row r="112" spans="1:7">
      <c r="A112" s="20">
        <v>78</v>
      </c>
      <c r="B112" s="13">
        <f>SUM(comuna1!B112+comuna3!B112+comuna17!B112+comuna18!B112+COMUNA19!B112+comuna20!B112+RURAL!B112)</f>
        <v>1206.7628537756998</v>
      </c>
      <c r="C112" s="14">
        <f t="shared" si="9"/>
        <v>1.7982720883363522E-3</v>
      </c>
      <c r="D112" s="13">
        <f>SUM(comuna1!D112+comuna3!D112+comuna17!D112+comuna18!D112+COMUNA19!D112+comuna20!D112+RURAL!D112)</f>
        <v>1659.4417044821589</v>
      </c>
      <c r="E112" s="14">
        <f t="shared" si="9"/>
        <v>2.4728368875913589E-3</v>
      </c>
      <c r="F112" s="15">
        <f t="shared" si="8"/>
        <v>2866.2045582578585</v>
      </c>
    </row>
    <row r="113" spans="1:6">
      <c r="A113" s="20">
        <v>79</v>
      </c>
      <c r="B113" s="13">
        <f>SUM(comuna1!B113+comuna3!B113+comuna17!B113+comuna18!B113+COMUNA19!B113+comuna20!B113+RURAL!B113)</f>
        <v>968.38380392469992</v>
      </c>
      <c r="C113" s="14">
        <f t="shared" si="9"/>
        <v>1.443048698380342E-3</v>
      </c>
      <c r="D113" s="13">
        <f>SUM(comuna1!D113+comuna3!D113+comuna17!D113+comuna18!D113+COMUNA19!D113+comuna20!D113+RURAL!D113)</f>
        <v>1759.59451634989</v>
      </c>
      <c r="E113" s="14">
        <f t="shared" si="9"/>
        <v>2.6220807971023639E-3</v>
      </c>
      <c r="F113" s="15">
        <f t="shared" si="8"/>
        <v>2727.9783202745898</v>
      </c>
    </row>
    <row r="114" spans="1:6">
      <c r="A114" s="20">
        <v>80</v>
      </c>
      <c r="B114" s="13">
        <f>SUM(comuna1!B114+comuna3!B114+comuna17!B114+comuna18!B114+COMUNA19!B114+comuna20!B114+RURAL!B114)</f>
        <v>822.2275742428161</v>
      </c>
      <c r="C114" s="14">
        <f t="shared" si="9"/>
        <v>1.2252522460358946E-3</v>
      </c>
      <c r="D114" s="13">
        <f>SUM(comuna1!D114+comuna3!D114+comuna17!D114+comuna18!D114+COMUNA19!D114+comuna20!D114+RURAL!D114)</f>
        <v>1457.2733665405879</v>
      </c>
      <c r="E114" s="14">
        <f t="shared" si="9"/>
        <v>2.1715733227341896E-3</v>
      </c>
      <c r="F114" s="15">
        <f t="shared" si="8"/>
        <v>2279.5009407834041</v>
      </c>
    </row>
    <row r="115" spans="1:6">
      <c r="A115" s="20">
        <v>81</v>
      </c>
      <c r="B115" s="13">
        <f>SUM(comuna1!B115+comuna3!B115+comuna17!B115+comuna18!B115+COMUNA19!B115+comuna20!B115+RURAL!B115)</f>
        <v>859.66434636341637</v>
      </c>
      <c r="C115" s="14">
        <f t="shared" si="9"/>
        <v>1.2810390994108137E-3</v>
      </c>
      <c r="D115" s="13">
        <f>SUM(comuna1!D115+comuna3!D115+comuna17!D115+comuna18!D115+COMUNA19!D115+comuna20!D115+RURAL!D115)</f>
        <v>1481.5474702003921</v>
      </c>
      <c r="E115" s="14">
        <f t="shared" si="9"/>
        <v>2.2077456683978246E-3</v>
      </c>
      <c r="F115" s="15">
        <f t="shared" si="8"/>
        <v>2341.2118165638085</v>
      </c>
    </row>
    <row r="116" spans="1:6">
      <c r="A116" s="20">
        <v>82</v>
      </c>
      <c r="B116" s="13">
        <f>SUM(comuna1!B116+comuna3!B116+comuna17!B116+comuna18!B116+COMUNA19!B116+comuna20!B116+RURAL!B116)</f>
        <v>801.07538743875477</v>
      </c>
      <c r="C116" s="14">
        <f t="shared" si="9"/>
        <v>1.1937320620842512E-3</v>
      </c>
      <c r="D116" s="13">
        <f>SUM(comuna1!D116+comuna3!D116+comuna17!D116+comuna18!D116+COMUNA19!D116+comuna20!D116+RURAL!D116)</f>
        <v>1520.9121552030326</v>
      </c>
      <c r="E116" s="14">
        <f t="shared" si="9"/>
        <v>2.2664054241940189E-3</v>
      </c>
      <c r="F116" s="15">
        <f t="shared" si="8"/>
        <v>2321.9875426417875</v>
      </c>
    </row>
    <row r="117" spans="1:6">
      <c r="A117" s="20">
        <v>83</v>
      </c>
      <c r="B117" s="13">
        <f>SUM(comuna1!B117+comuna3!B117+comuna17!B117+comuna18!B117+COMUNA19!B117+comuna20!B117+RURAL!B117)</f>
        <v>814.7408309012701</v>
      </c>
      <c r="C117" s="14">
        <f t="shared" si="9"/>
        <v>1.2140957859729114E-3</v>
      </c>
      <c r="D117" s="13">
        <f>SUM(comuna1!D117+comuna3!D117+comuna17!D117+comuna18!D117+COMUNA19!D117+comuna20!D117+RURAL!D117)</f>
        <v>1083.9786020408822</v>
      </c>
      <c r="E117" s="14">
        <f t="shared" si="9"/>
        <v>1.6153036682435783E-3</v>
      </c>
      <c r="F117" s="15">
        <f t="shared" si="8"/>
        <v>1898.7194329421523</v>
      </c>
    </row>
    <row r="118" spans="1:6">
      <c r="A118" s="20">
        <v>84</v>
      </c>
      <c r="B118" s="13">
        <f>SUM(comuna1!B118+comuna3!B118+comuna17!B118+comuna18!B118+COMUNA19!B118+comuna20!B118+RURAL!B118)</f>
        <v>639.54326698796137</v>
      </c>
      <c r="C118" s="14">
        <f t="shared" si="9"/>
        <v>9.530230423563052E-4</v>
      </c>
      <c r="D118" s="13">
        <f>SUM(comuna1!D118+comuna3!D118+comuna17!D118+comuna18!D118+COMUNA19!D118+comuna20!D118+RURAL!D118)</f>
        <v>1033.1025824139717</v>
      </c>
      <c r="E118" s="14">
        <f t="shared" si="9"/>
        <v>1.539490159587361E-3</v>
      </c>
      <c r="F118" s="15">
        <f t="shared" ref="F118:F149" si="10">SUM(B118+D118)</f>
        <v>1672.645849401933</v>
      </c>
    </row>
    <row r="119" spans="1:6">
      <c r="A119" s="20">
        <v>85</v>
      </c>
      <c r="B119" s="13">
        <f>SUM(comuna1!B119+comuna3!B119+comuna17!B119+comuna18!B119+COMUNA19!B119+comuna20!B119+RURAL!B119)</f>
        <v>545.31934183505894</v>
      </c>
      <c r="C119" s="14">
        <f t="shared" si="9"/>
        <v>8.1261413423834637E-4</v>
      </c>
      <c r="D119" s="13">
        <f>SUM(comuna1!D119+comuna3!D119+comuna17!D119+comuna18!D119+COMUNA19!D119+comuna20!D119+RURAL!D119)</f>
        <v>1024.0322324020742</v>
      </c>
      <c r="E119" s="14">
        <f t="shared" si="9"/>
        <v>1.5259738691191856E-3</v>
      </c>
      <c r="F119" s="15">
        <f t="shared" si="10"/>
        <v>1569.3515742371333</v>
      </c>
    </row>
    <row r="120" spans="1:6">
      <c r="A120" s="20">
        <v>86</v>
      </c>
      <c r="B120" s="13">
        <f>SUM(comuna1!B120+comuna3!B120+comuna17!B120+comuna18!B120+COMUNA19!B120+comuna20!B120+RURAL!B120)</f>
        <v>429.08291630833708</v>
      </c>
      <c r="C120" s="14">
        <f t="shared" si="9"/>
        <v>6.3940303562133323E-4</v>
      </c>
      <c r="D120" s="13">
        <f>SUM(comuna1!D120+comuna3!D120+comuna17!D120+comuna18!D120+COMUNA19!D120+comuna20!D120+RURAL!D120)</f>
        <v>825.32960705444566</v>
      </c>
      <c r="E120" s="14">
        <f t="shared" si="9"/>
        <v>1.2298747773019205E-3</v>
      </c>
      <c r="F120" s="15">
        <f t="shared" si="10"/>
        <v>1254.4125233627828</v>
      </c>
    </row>
    <row r="121" spans="1:6">
      <c r="A121" s="20">
        <v>87</v>
      </c>
      <c r="B121" s="13">
        <f>SUM(comuna1!B121+comuna3!B121+comuna17!B121+comuna18!B121+COMUNA19!B121+comuna20!B121+RURAL!B121)</f>
        <v>397.52416054039048</v>
      </c>
      <c r="C121" s="14">
        <f t="shared" si="9"/>
        <v>5.9237537856132358E-4</v>
      </c>
      <c r="D121" s="13">
        <f>SUM(comuna1!D121+comuna3!D121+comuna17!D121+comuna18!D121+COMUNA19!D121+comuna20!D121+RURAL!D121)</f>
        <v>680.35414619515564</v>
      </c>
      <c r="E121" s="14">
        <f t="shared" si="9"/>
        <v>1.0138378617295942E-3</v>
      </c>
      <c r="F121" s="15">
        <f t="shared" si="10"/>
        <v>1077.8783067355462</v>
      </c>
    </row>
    <row r="122" spans="1:6">
      <c r="A122" s="20">
        <v>88</v>
      </c>
      <c r="B122" s="13">
        <f>SUM(comuna1!B122+comuna3!B122+comuna17!B122+comuna18!B122+COMUNA19!B122+comuna20!B122+RURAL!B122)</f>
        <v>352.81532090656009</v>
      </c>
      <c r="C122" s="14">
        <f t="shared" si="9"/>
        <v>5.2575196687453419E-4</v>
      </c>
      <c r="D122" s="13">
        <f>SUM(comuna1!D122+comuna3!D122+comuna17!D122+comuna18!D122+COMUNA19!D122+comuna20!D122+RURAL!D122)</f>
        <v>638.4757128183835</v>
      </c>
      <c r="E122" s="14">
        <f t="shared" si="9"/>
        <v>9.5143221375238157E-4</v>
      </c>
      <c r="F122" s="15">
        <f t="shared" si="10"/>
        <v>991.29103372494365</v>
      </c>
    </row>
    <row r="123" spans="1:6">
      <c r="A123" s="20">
        <v>89</v>
      </c>
      <c r="B123" s="13">
        <f>SUM(comuna1!B123+comuna3!B123+comuna17!B123+comuna18!B123+COMUNA19!B123+comuna20!B123+RURAL!B123)</f>
        <v>267.53800796724249</v>
      </c>
      <c r="C123" s="14">
        <f t="shared" si="9"/>
        <v>3.986749598658293E-4</v>
      </c>
      <c r="D123" s="13">
        <f>SUM(comuna1!D123+comuna3!D123+comuna17!D123+comuna18!D123+COMUNA19!D123+comuna20!D123+RURAL!D123)</f>
        <v>537.96616179190198</v>
      </c>
      <c r="E123" s="14">
        <f t="shared" si="9"/>
        <v>8.016567051206461E-4</v>
      </c>
      <c r="F123" s="15">
        <f t="shared" si="10"/>
        <v>805.50416975914447</v>
      </c>
    </row>
    <row r="124" spans="1:6">
      <c r="A124" s="20">
        <v>90</v>
      </c>
      <c r="B124" s="13">
        <f>SUM(comuna1!B124+comuna3!B124+comuna17!B124+comuna18!B124+COMUNA19!B124+comuna20!B124+RURAL!B124)</f>
        <v>223.81520742164912</v>
      </c>
      <c r="C124" s="14">
        <f t="shared" si="9"/>
        <v>3.3352090611033311E-4</v>
      </c>
      <c r="D124" s="13">
        <f>SUM(comuna1!D124+comuna3!D124+comuna17!D124+comuna18!D124+COMUNA19!D124+comuna20!D124+RURAL!D124)</f>
        <v>354.30890712510984</v>
      </c>
      <c r="E124" s="14">
        <f t="shared" si="9"/>
        <v>5.2797765222765752E-4</v>
      </c>
      <c r="F124" s="15">
        <f t="shared" si="10"/>
        <v>578.12411454675896</v>
      </c>
    </row>
    <row r="125" spans="1:6">
      <c r="A125" s="20">
        <v>91</v>
      </c>
      <c r="B125" s="13">
        <f>SUM(comuna1!B125+comuna3!B125+comuna17!B125+comuna18!B125+COMUNA19!B125+comuna20!B125+RURAL!B125)</f>
        <v>119.42337802594525</v>
      </c>
      <c r="C125" s="14">
        <f t="shared" si="9"/>
        <v>1.7796017397036544E-4</v>
      </c>
      <c r="D125" s="13">
        <f>SUM(comuna1!D125+comuna3!D125+comuna17!D125+comuna18!D125+COMUNA19!D125+comuna20!D125+RURAL!D125)</f>
        <v>358.13312671457214</v>
      </c>
      <c r="E125" s="14">
        <f t="shared" si="9"/>
        <v>5.3367635875138132E-4</v>
      </c>
      <c r="F125" s="15">
        <f t="shared" si="10"/>
        <v>477.55650474051743</v>
      </c>
    </row>
    <row r="126" spans="1:6">
      <c r="A126" s="20">
        <v>92</v>
      </c>
      <c r="B126" s="13">
        <f>SUM(comuna1!B126+comuna3!B126+comuna17!B126+comuna18!B126+COMUNA19!B126+comuna20!B126+RURAL!B126)</f>
        <v>137.62075956685871</v>
      </c>
      <c r="C126" s="14">
        <f t="shared" si="9"/>
        <v>2.0507721954683971E-4</v>
      </c>
      <c r="D126" s="13">
        <f>SUM(comuna1!D126+comuna3!D126+comuna17!D126+comuna18!D126+COMUNA19!D126+comuna20!D126+RURAL!D126)</f>
        <v>335.63668592938956</v>
      </c>
      <c r="E126" s="14">
        <f t="shared" si="9"/>
        <v>5.0015301866485865E-4</v>
      </c>
      <c r="F126" s="15">
        <f t="shared" si="10"/>
        <v>473.25744549624824</v>
      </c>
    </row>
    <row r="127" spans="1:6">
      <c r="A127" s="20">
        <v>93</v>
      </c>
      <c r="B127" s="13">
        <f>SUM(comuna1!B127+comuna3!B127+comuna17!B127+comuna18!B127+COMUNA19!B127+comuna20!B127+RURAL!B127)</f>
        <v>116.92600235763291</v>
      </c>
      <c r="C127" s="14">
        <f t="shared" si="9"/>
        <v>1.7423867977259063E-4</v>
      </c>
      <c r="D127" s="13">
        <f>SUM(comuna1!D127+comuna3!D127+comuna17!D127+comuna18!D127+COMUNA19!D127+comuna20!D127+RURAL!D127)</f>
        <v>277.74497885902889</v>
      </c>
      <c r="E127" s="14">
        <f t="shared" si="9"/>
        <v>4.1388499952170086E-4</v>
      </c>
      <c r="F127" s="15">
        <f t="shared" si="10"/>
        <v>394.6709812166618</v>
      </c>
    </row>
    <row r="128" spans="1:6">
      <c r="A128" s="20">
        <v>94</v>
      </c>
      <c r="B128" s="13">
        <f>SUM(comuna1!B128+comuna3!B128+comuna17!B128+comuna18!B128+COMUNA19!B128+comuna20!B128+RURAL!B128)</f>
        <v>69.649642825224319</v>
      </c>
      <c r="C128" s="14">
        <f t="shared" si="9"/>
        <v>1.0378924762501606E-4</v>
      </c>
      <c r="D128" s="13">
        <f>SUM(comuna1!D128+comuna3!D128+comuna17!D128+comuna18!D128+COMUNA19!D128+comuna20!D128+RURAL!D128)</f>
        <v>191.75601906908045</v>
      </c>
      <c r="E128" s="14">
        <f t="shared" si="9"/>
        <v>2.8574752345377868E-4</v>
      </c>
      <c r="F128" s="15">
        <f t="shared" si="10"/>
        <v>261.40566189430479</v>
      </c>
    </row>
    <row r="129" spans="1:6">
      <c r="A129" s="20">
        <v>95</v>
      </c>
      <c r="B129" s="13">
        <f>SUM(comuna1!B129+comuna3!B129+comuna17!B129+comuna18!B129+COMUNA19!B129+comuna20!B129+RURAL!B129)</f>
        <v>39.703058991530028</v>
      </c>
      <c r="C129" s="14">
        <f t="shared" si="9"/>
        <v>5.9163987839578118E-5</v>
      </c>
      <c r="D129" s="13">
        <f>SUM(comuna1!D129+comuna3!D129+comuna17!D129+comuna18!D129+COMUNA19!D129+comuna20!D129+RURAL!D129)</f>
        <v>219.4480064741912</v>
      </c>
      <c r="E129" s="14">
        <f t="shared" si="9"/>
        <v>3.2701306942693005E-4</v>
      </c>
      <c r="F129" s="15">
        <f t="shared" si="10"/>
        <v>259.15106546572122</v>
      </c>
    </row>
    <row r="130" spans="1:6">
      <c r="A130" s="20">
        <v>96</v>
      </c>
      <c r="B130" s="13">
        <f>SUM(comuna1!B130+comuna3!B130+comuna17!B130+comuna18!B130+COMUNA19!B130+comuna20!B130+RURAL!B130)</f>
        <v>15.86244937432245</v>
      </c>
      <c r="C130" s="14">
        <f t="shared" si="9"/>
        <v>2.3637618504119466E-5</v>
      </c>
      <c r="D130" s="13">
        <f>SUM(comuna1!D130+comuna3!D130+comuna17!D130+comuna18!D130+COMUNA19!D130+comuna20!D130+RURAL!D130)</f>
        <v>152.10402188692581</v>
      </c>
      <c r="E130" s="14">
        <f t="shared" si="9"/>
        <v>2.2665962597967081E-4</v>
      </c>
      <c r="F130" s="15">
        <f t="shared" si="10"/>
        <v>167.96647126124824</v>
      </c>
    </row>
    <row r="131" spans="1:6">
      <c r="A131" s="20">
        <v>97</v>
      </c>
      <c r="B131" s="13">
        <f>SUM(comuna1!B131+comuna3!B131+comuna17!B131+comuna18!B131+COMUNA19!B131+comuna20!B131+RURAL!B131)</f>
        <v>19.561332758081651</v>
      </c>
      <c r="C131" s="14">
        <f t="shared" si="9"/>
        <v>2.9149553783046785E-5</v>
      </c>
      <c r="D131" s="13">
        <f>SUM(comuna1!D131+comuna3!D131+comuna17!D131+comuna18!D131+COMUNA19!D131+comuna20!D131+RURAL!D131)</f>
        <v>67.395856745456541</v>
      </c>
      <c r="E131" s="14">
        <f t="shared" si="9"/>
        <v>1.004307413637016E-4</v>
      </c>
      <c r="F131" s="15">
        <f t="shared" si="10"/>
        <v>86.957189503538189</v>
      </c>
    </row>
    <row r="132" spans="1:6">
      <c r="A132" s="86">
        <v>98</v>
      </c>
      <c r="B132" s="13">
        <f>SUM(comuna1!B132+comuna3!B132+comuna17!B132+comuna18!B132+COMUNA19!B132+comuna20!B132+RURAL!B132)</f>
        <v>15.828942600632706</v>
      </c>
      <c r="C132" s="14">
        <f t="shared" si="9"/>
        <v>2.3587687984872915E-5</v>
      </c>
      <c r="D132" s="13">
        <f>SUM(comuna1!D132+comuna3!D132+comuna17!D132+comuna18!D132+COMUNA19!D132+comuna20!D132+RURAL!D132)</f>
        <v>54.580861787779519</v>
      </c>
      <c r="E132" s="14">
        <f t="shared" si="9"/>
        <v>8.1334323478067036E-5</v>
      </c>
      <c r="F132" s="15">
        <f t="shared" si="10"/>
        <v>70.409804388412226</v>
      </c>
    </row>
    <row r="133" spans="1:6">
      <c r="A133" s="87">
        <v>99</v>
      </c>
      <c r="B133" s="13">
        <f>SUM(comuna1!B133+comuna3!B133+comuna17!B133+comuna18!B133+COMUNA19!B133+comuna20!B133+RURAL!B133)</f>
        <v>0</v>
      </c>
      <c r="C133" s="14">
        <f t="shared" ref="C133:C149" si="11">+B133/$F$151</f>
        <v>0</v>
      </c>
      <c r="D133" s="13">
        <f>SUM(comuna1!D133+comuna3!D133+comuna17!D133+comuna18!D133+COMUNA19!D133+comuna20!D133+RURAL!D133)</f>
        <v>0</v>
      </c>
      <c r="E133" s="14">
        <f t="shared" ref="E133:E149" si="12">+D133/$F$151</f>
        <v>0</v>
      </c>
      <c r="F133" s="15">
        <f t="shared" si="10"/>
        <v>0</v>
      </c>
    </row>
    <row r="134" spans="1:6">
      <c r="A134" s="87">
        <v>100</v>
      </c>
      <c r="B134" s="13">
        <f>SUM(comuna1!B134+comuna3!B134+comuna17!B134+comuna18!B134+COMUNA19!B134+comuna20!B134+RURAL!B134)</f>
        <v>0</v>
      </c>
      <c r="C134" s="14">
        <f t="shared" si="11"/>
        <v>0</v>
      </c>
      <c r="D134" s="13">
        <f>SUM(comuna1!D134+comuna3!D134+comuna17!D134+comuna18!D134+COMUNA19!D134+comuna20!D134+RURAL!D134)</f>
        <v>0</v>
      </c>
      <c r="E134" s="14">
        <f t="shared" si="12"/>
        <v>0</v>
      </c>
      <c r="F134" s="15">
        <f t="shared" si="10"/>
        <v>0</v>
      </c>
    </row>
    <row r="135" spans="1:6">
      <c r="A135" s="87">
        <v>101</v>
      </c>
      <c r="B135" s="13">
        <f>SUM(comuna1!B135+comuna3!B135+comuna17!B135+comuna18!B135+COMUNA19!B135+comuna20!B135+RURAL!B135)</f>
        <v>0</v>
      </c>
      <c r="C135" s="14">
        <f t="shared" si="11"/>
        <v>0</v>
      </c>
      <c r="D135" s="13">
        <f>SUM(comuna1!D135+comuna3!D135+comuna17!D135+comuna18!D135+COMUNA19!D135+comuna20!D135+RURAL!D135)</f>
        <v>0</v>
      </c>
      <c r="E135" s="14">
        <f t="shared" si="12"/>
        <v>0</v>
      </c>
      <c r="F135" s="15">
        <f t="shared" si="10"/>
        <v>0</v>
      </c>
    </row>
    <row r="136" spans="1:6">
      <c r="A136" s="87">
        <v>102</v>
      </c>
      <c r="B136" s="13">
        <f>SUM(comuna1!B136+comuna3!B136+comuna17!B136+comuna18!B136+COMUNA19!B136+comuna20!B136+RURAL!B136)</f>
        <v>0</v>
      </c>
      <c r="C136" s="14">
        <f t="shared" si="11"/>
        <v>0</v>
      </c>
      <c r="D136" s="13">
        <f>SUM(comuna1!D136+comuna3!D136+comuna17!D136+comuna18!D136+COMUNA19!D136+comuna20!D136+RURAL!D136)</f>
        <v>0</v>
      </c>
      <c r="E136" s="14">
        <f t="shared" si="12"/>
        <v>0</v>
      </c>
      <c r="F136" s="15">
        <f t="shared" si="10"/>
        <v>0</v>
      </c>
    </row>
    <row r="137" spans="1:6">
      <c r="A137" s="87">
        <v>103</v>
      </c>
      <c r="B137" s="13">
        <f>SUM(comuna1!B137+comuna3!B137+comuna17!B137+comuna18!B137+COMUNA19!B137+comuna20!B137+RURAL!B137)</f>
        <v>0</v>
      </c>
      <c r="C137" s="14">
        <f t="shared" si="11"/>
        <v>0</v>
      </c>
      <c r="D137" s="13">
        <f>SUM(comuna1!D137+comuna3!D137+comuna17!D137+comuna18!D137+COMUNA19!D137+comuna20!D137+RURAL!D137)</f>
        <v>0</v>
      </c>
      <c r="E137" s="14">
        <f t="shared" si="12"/>
        <v>0</v>
      </c>
      <c r="F137" s="15">
        <f t="shared" si="10"/>
        <v>0</v>
      </c>
    </row>
    <row r="138" spans="1:6">
      <c r="A138" s="87">
        <v>104</v>
      </c>
      <c r="B138" s="13">
        <f>SUM(comuna1!B138+comuna3!B138+comuna17!B138+comuna18!B138+COMUNA19!B138+comuna20!B138+RURAL!B138)</f>
        <v>0</v>
      </c>
      <c r="C138" s="14">
        <f t="shared" si="11"/>
        <v>0</v>
      </c>
      <c r="D138" s="13">
        <f>SUM(comuna1!D138+comuna3!D138+comuna17!D138+comuna18!D138+COMUNA19!D138+comuna20!D138+RURAL!D138)</f>
        <v>0</v>
      </c>
      <c r="E138" s="14">
        <f t="shared" si="12"/>
        <v>0</v>
      </c>
      <c r="F138" s="15">
        <f t="shared" si="10"/>
        <v>0</v>
      </c>
    </row>
    <row r="139" spans="1:6">
      <c r="A139" s="87">
        <v>105</v>
      </c>
      <c r="B139" s="13">
        <f>SUM(comuna1!B139+comuna3!B139+comuna17!B139+comuna18!B139+COMUNA19!B139+comuna20!B139+RURAL!B139)</f>
        <v>0</v>
      </c>
      <c r="C139" s="14">
        <f t="shared" si="11"/>
        <v>0</v>
      </c>
      <c r="D139" s="13">
        <f>SUM(comuna1!D139+comuna3!D139+comuna17!D139+comuna18!D139+COMUNA19!D139+comuna20!D139+RURAL!D139)</f>
        <v>0</v>
      </c>
      <c r="E139" s="14">
        <f t="shared" si="12"/>
        <v>0</v>
      </c>
      <c r="F139" s="15">
        <f t="shared" si="10"/>
        <v>0</v>
      </c>
    </row>
    <row r="140" spans="1:6">
      <c r="A140" s="87">
        <v>106</v>
      </c>
      <c r="B140" s="13">
        <f>SUM(comuna1!B140+comuna3!B140+comuna17!B140+comuna18!B140+COMUNA19!B140+comuna20!B140+RURAL!B140)</f>
        <v>0</v>
      </c>
      <c r="C140" s="14">
        <f t="shared" si="11"/>
        <v>0</v>
      </c>
      <c r="D140" s="13">
        <f>SUM(comuna1!D140+comuna3!D140+comuna17!D140+comuna18!D140+COMUNA19!D140+comuna20!D140+RURAL!D140)</f>
        <v>0</v>
      </c>
      <c r="E140" s="14">
        <f t="shared" si="12"/>
        <v>0</v>
      </c>
      <c r="F140" s="15">
        <f t="shared" si="10"/>
        <v>0</v>
      </c>
    </row>
    <row r="141" spans="1:6">
      <c r="A141" s="87">
        <v>107</v>
      </c>
      <c r="B141" s="13">
        <f>SUM(comuna1!B141+comuna3!B141+comuna17!B141+comuna18!B141+COMUNA19!B141+comuna20!B141+RURAL!B141)</f>
        <v>0</v>
      </c>
      <c r="C141" s="14">
        <f t="shared" si="11"/>
        <v>0</v>
      </c>
      <c r="D141" s="13">
        <f>SUM(comuna1!D141+comuna3!D141+comuna17!D141+comuna18!D141+COMUNA19!D141+comuna20!D141+RURAL!D141)</f>
        <v>0</v>
      </c>
      <c r="E141" s="14">
        <f t="shared" si="12"/>
        <v>0</v>
      </c>
      <c r="F141" s="15">
        <f t="shared" si="10"/>
        <v>0</v>
      </c>
    </row>
    <row r="142" spans="1:6">
      <c r="A142" s="87">
        <v>108</v>
      </c>
      <c r="B142" s="13">
        <f>SUM(comuna1!B142+comuna3!B142+comuna17!B142+comuna18!B142+COMUNA19!B142+comuna20!B142+RURAL!B142)</f>
        <v>0</v>
      </c>
      <c r="C142" s="14">
        <f t="shared" si="11"/>
        <v>0</v>
      </c>
      <c r="D142" s="13">
        <f>SUM(comuna1!D142+comuna3!D142+comuna17!D142+comuna18!D142+COMUNA19!D142+comuna20!D142+RURAL!D142)</f>
        <v>0</v>
      </c>
      <c r="E142" s="14">
        <f t="shared" si="12"/>
        <v>0</v>
      </c>
      <c r="F142" s="15">
        <f t="shared" si="10"/>
        <v>0</v>
      </c>
    </row>
    <row r="143" spans="1:6">
      <c r="A143" s="87">
        <v>109</v>
      </c>
      <c r="B143" s="13">
        <f>SUM(comuna1!B143+comuna3!B143+comuna17!B143+comuna18!B143+COMUNA19!B143+comuna20!B143+RURAL!B143)</f>
        <v>0</v>
      </c>
      <c r="C143" s="14">
        <f t="shared" si="11"/>
        <v>0</v>
      </c>
      <c r="D143" s="13">
        <f>SUM(comuna1!D143+comuna3!D143+comuna17!D143+comuna18!D143+COMUNA19!D143+comuna20!D143+RURAL!D143)</f>
        <v>0</v>
      </c>
      <c r="E143" s="14">
        <f t="shared" si="12"/>
        <v>0</v>
      </c>
      <c r="F143" s="15">
        <f t="shared" si="10"/>
        <v>0</v>
      </c>
    </row>
    <row r="144" spans="1:6">
      <c r="A144" s="87">
        <v>110</v>
      </c>
      <c r="B144" s="13">
        <f>SUM(comuna1!B144+comuna3!B144+comuna17!B144+comuna18!B144+COMUNA19!B144+comuna20!B144+RURAL!B144)</f>
        <v>0</v>
      </c>
      <c r="C144" s="14">
        <f t="shared" si="11"/>
        <v>0</v>
      </c>
      <c r="D144" s="13">
        <f>SUM(comuna1!D144+comuna3!D144+comuna17!D144+comuna18!D144+COMUNA19!D144+comuna20!D144+RURAL!D144)</f>
        <v>0</v>
      </c>
      <c r="E144" s="14">
        <f t="shared" si="12"/>
        <v>0</v>
      </c>
      <c r="F144" s="15">
        <f t="shared" si="10"/>
        <v>0</v>
      </c>
    </row>
    <row r="145" spans="1:9">
      <c r="A145" s="87">
        <v>111</v>
      </c>
      <c r="B145" s="13">
        <f>SUM(comuna1!B145+comuna3!B145+comuna17!B145+comuna18!B145+COMUNA19!B145+comuna20!B145+RURAL!B145)</f>
        <v>0</v>
      </c>
      <c r="C145" s="14">
        <f t="shared" si="11"/>
        <v>0</v>
      </c>
      <c r="D145" s="13">
        <f>SUM(comuna1!D145+comuna3!D145+comuna17!D145+comuna18!D145+COMUNA19!D145+comuna20!D145+RURAL!D145)</f>
        <v>0</v>
      </c>
      <c r="E145" s="14">
        <f t="shared" si="12"/>
        <v>0</v>
      </c>
      <c r="F145" s="15">
        <f t="shared" si="10"/>
        <v>0</v>
      </c>
    </row>
    <row r="146" spans="1:9">
      <c r="A146" s="87">
        <v>112</v>
      </c>
      <c r="B146" s="13">
        <f>SUM(comuna1!B146+comuna3!B146+comuna17!B146+comuna18!B146+COMUNA19!B146+comuna20!B146+RURAL!B146)</f>
        <v>0</v>
      </c>
      <c r="C146" s="14">
        <f t="shared" si="11"/>
        <v>0</v>
      </c>
      <c r="D146" s="13">
        <f>SUM(comuna1!D146+comuna3!D146+comuna17!D146+comuna18!D146+COMUNA19!D146+comuna20!D146+RURAL!D146)</f>
        <v>0</v>
      </c>
      <c r="E146" s="14">
        <f t="shared" si="12"/>
        <v>0</v>
      </c>
      <c r="F146" s="15">
        <f t="shared" si="10"/>
        <v>0</v>
      </c>
    </row>
    <row r="147" spans="1:9">
      <c r="A147" s="87">
        <v>113</v>
      </c>
      <c r="B147" s="13">
        <f>SUM(comuna1!B147+comuna3!B147+comuna17!B147+comuna18!B147+COMUNA19!B147+comuna20!B147+RURAL!B147)</f>
        <v>0</v>
      </c>
      <c r="C147" s="14">
        <f t="shared" si="11"/>
        <v>0</v>
      </c>
      <c r="D147" s="13">
        <f>SUM(comuna1!D147+comuna3!D147+comuna17!D147+comuna18!D147+COMUNA19!D147+comuna20!D147+RURAL!D147)</f>
        <v>0</v>
      </c>
      <c r="E147" s="14">
        <f t="shared" si="12"/>
        <v>0</v>
      </c>
      <c r="F147" s="15">
        <f t="shared" si="10"/>
        <v>0</v>
      </c>
    </row>
    <row r="148" spans="1:9">
      <c r="A148" s="87">
        <v>114</v>
      </c>
      <c r="B148" s="13">
        <f>SUM(comuna1!B148+comuna3!B148+comuna17!B148+comuna18!B148+COMUNA19!B148+comuna20!B148+RURAL!B148)</f>
        <v>0</v>
      </c>
      <c r="C148" s="14">
        <f t="shared" si="11"/>
        <v>0</v>
      </c>
      <c r="D148" s="13">
        <f>SUM(comuna1!D148+comuna3!D148+comuna17!D148+comuna18!D148+COMUNA19!D148+comuna20!D148+RURAL!D148)</f>
        <v>0</v>
      </c>
      <c r="E148" s="14">
        <f t="shared" si="12"/>
        <v>0</v>
      </c>
      <c r="F148" s="15">
        <f t="shared" si="10"/>
        <v>0</v>
      </c>
    </row>
    <row r="149" spans="1:9">
      <c r="A149" s="87">
        <v>115</v>
      </c>
      <c r="B149" s="13">
        <f>SUM(comuna1!B149+comuna3!B149+comuna17!B149+comuna18!B149+COMUNA19!B149+comuna20!B149+RURAL!B149)</f>
        <v>0</v>
      </c>
      <c r="C149" s="14">
        <f t="shared" si="11"/>
        <v>0</v>
      </c>
      <c r="D149" s="13">
        <f>SUM(comuna1!D149+comuna3!D149+comuna17!D149+comuna18!D149+COMUNA19!D149+comuna20!D149+RURAL!D149)</f>
        <v>0</v>
      </c>
      <c r="E149" s="14">
        <f t="shared" si="12"/>
        <v>0</v>
      </c>
      <c r="F149" s="15">
        <f t="shared" si="10"/>
        <v>0</v>
      </c>
    </row>
    <row r="150" spans="1:9">
      <c r="A150" s="16"/>
      <c r="B150" s="13" t="s">
        <v>26</v>
      </c>
      <c r="C150" s="14" t="s">
        <v>26</v>
      </c>
      <c r="D150" s="13" t="s">
        <v>26</v>
      </c>
      <c r="E150" s="14"/>
      <c r="F150" s="15"/>
    </row>
    <row r="151" spans="1:9" ht="13.5" thickBot="1">
      <c r="A151" s="17" t="s">
        <v>3</v>
      </c>
      <c r="B151" s="18">
        <f>SUM(B34:B150)</f>
        <v>249599.16607007917</v>
      </c>
      <c r="C151" s="21">
        <f>+B151/F151</f>
        <v>0.37194318022924511</v>
      </c>
      <c r="D151" s="18">
        <f>SUM(D34:D150)</f>
        <v>421468.8339299208</v>
      </c>
      <c r="E151" s="21">
        <f>+D151/F151</f>
        <v>0.62805681977075434</v>
      </c>
      <c r="F151" s="19">
        <f>SUM(F34:F149)</f>
        <v>671068.00000000035</v>
      </c>
    </row>
    <row r="152" spans="1:9">
      <c r="A152" t="s">
        <v>26</v>
      </c>
      <c r="B152" s="22" t="s">
        <v>26</v>
      </c>
      <c r="C152" s="22" t="s">
        <v>26</v>
      </c>
      <c r="D152" s="22" t="s">
        <v>26</v>
      </c>
      <c r="F152" s="22" t="s">
        <v>26</v>
      </c>
    </row>
    <row r="153" spans="1:9">
      <c r="A153" t="s">
        <v>26</v>
      </c>
      <c r="B153" s="22">
        <v>262602</v>
      </c>
      <c r="C153">
        <f>+B153/F151</f>
        <v>0.3913195086041949</v>
      </c>
      <c r="D153" s="24" t="s">
        <v>26</v>
      </c>
      <c r="F153" s="60">
        <f>SUM(B151+D151)</f>
        <v>671068</v>
      </c>
      <c r="I153" s="22">
        <f>SUM(B151+D151)</f>
        <v>671068</v>
      </c>
    </row>
    <row r="154" spans="1:9">
      <c r="B154">
        <v>298527</v>
      </c>
      <c r="D154" s="26">
        <f>SUM(C151+E151)</f>
        <v>0.99999999999999944</v>
      </c>
      <c r="E154" s="22">
        <f>SUM(comuna1!F151+comuna3!F151+comuna17!F27+comuna18!F27+COMUNA19!F27+comuna20!F27+RURAL!F27)</f>
        <v>671068</v>
      </c>
      <c r="F154" s="22">
        <f>SUM(comuna1!F153+comuna3!F155+comuna20!F155+COMUNA19!F155+comuna18!F155+RURAL!F155+comuna17!F155)</f>
        <v>671068</v>
      </c>
      <c r="I154">
        <v>647648</v>
      </c>
    </row>
    <row r="155" spans="1:9">
      <c r="D155" s="22">
        <f>SUM(B151+D151)</f>
        <v>671068</v>
      </c>
      <c r="F155" s="22">
        <f>SUM('[1]2012'!$B$37+'[1]2012'!$D$37+'[1]2012'!$R$37+'[1]2012'!$S$37+'[1]2012'!$T$37+'[1]2012'!$U$37+'[1]2012'!$Y$37)</f>
        <v>591592.108682291</v>
      </c>
      <c r="I155" s="22">
        <f>+I153-I154</f>
        <v>23420</v>
      </c>
    </row>
    <row r="157" spans="1:9">
      <c r="B157">
        <f>SUM(comuna1!B157+comuna3!B157+comuna17!$B$157+comuna18!$B$157+COMUNA19!B157+comuna20!B157+RURAL!B157)</f>
        <v>248533</v>
      </c>
      <c r="C157">
        <f>+B157*100/F157</f>
        <v>46.33239686584777</v>
      </c>
      <c r="D157">
        <f>SUM(comuna1!D157+comuna3!D157+comuna17!$D$157+comuna18!$D$157+COMUNA19!D157+comuna20!D157+RURAL!D157)</f>
        <v>287880</v>
      </c>
      <c r="E157">
        <f>+D157*100/F157</f>
        <v>53.66760313415223</v>
      </c>
      <c r="F157">
        <f>SUM(B157+D157)</f>
        <v>536413</v>
      </c>
      <c r="G157">
        <f>SUM(C157+E157)</f>
        <v>100</v>
      </c>
    </row>
    <row r="158" spans="1:9">
      <c r="F158" s="22">
        <f>AVERAGE(F34:F149)</f>
        <v>5785.0689655172446</v>
      </c>
    </row>
  </sheetData>
  <mergeCells count="4">
    <mergeCell ref="A1:F1"/>
    <mergeCell ref="A29:F29"/>
    <mergeCell ref="A2:F2"/>
    <mergeCell ref="A30:F30"/>
  </mergeCells>
  <phoneticPr fontId="0" type="noConversion"/>
  <printOptions horizontalCentered="1" verticalCentered="1"/>
  <pageMargins left="0" right="0" top="0" bottom="0" header="0" footer="0"/>
  <pageSetup scale="130" orientation="portrait" horizontalDpi="240" verticalDpi="144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D34"/>
  <sheetViews>
    <sheetView workbookViewId="0">
      <selection activeCell="M38" sqref="M38"/>
    </sheetView>
  </sheetViews>
  <sheetFormatPr baseColWidth="10" defaultRowHeight="12.75"/>
  <cols>
    <col min="1" max="1" width="17.42578125" customWidth="1"/>
    <col min="2" max="3" width="15.7109375" customWidth="1"/>
    <col min="4" max="4" width="13" customWidth="1"/>
  </cols>
  <sheetData>
    <row r="1" spans="1:4" ht="15.75">
      <c r="A1" s="118" t="s">
        <v>64</v>
      </c>
      <c r="B1" s="118"/>
      <c r="C1" s="118"/>
      <c r="D1" s="118"/>
    </row>
    <row r="2" spans="1:4" ht="15.75">
      <c r="A2" s="118" t="s">
        <v>65</v>
      </c>
      <c r="B2" s="118"/>
      <c r="C2" s="118"/>
      <c r="D2" s="118"/>
    </row>
    <row r="3" spans="1:4" ht="15.75">
      <c r="A3" s="118" t="s">
        <v>66</v>
      </c>
      <c r="B3" s="118"/>
      <c r="C3" s="118"/>
      <c r="D3" s="118"/>
    </row>
    <row r="4" spans="1:4" ht="13.5" thickBot="1"/>
    <row r="5" spans="1:4" ht="20.100000000000001" customHeight="1" thickBot="1">
      <c r="A5" s="28" t="s">
        <v>39</v>
      </c>
      <c r="B5" s="116" t="s">
        <v>62</v>
      </c>
      <c r="C5" s="117"/>
      <c r="D5" s="28" t="s">
        <v>69</v>
      </c>
    </row>
    <row r="6" spans="1:4" ht="20.100000000000001" customHeight="1" thickBot="1">
      <c r="A6" s="6" t="s">
        <v>26</v>
      </c>
      <c r="B6" s="27" t="s">
        <v>63</v>
      </c>
      <c r="C6" s="27" t="s">
        <v>67</v>
      </c>
      <c r="D6" s="29" t="s">
        <v>70</v>
      </c>
    </row>
    <row r="7" spans="1:4" ht="20.100000000000001" customHeight="1">
      <c r="A7" s="31" t="s">
        <v>27</v>
      </c>
      <c r="B7" s="32">
        <v>73244</v>
      </c>
      <c r="C7" s="33">
        <v>65259</v>
      </c>
      <c r="D7" s="33">
        <f>+C7-B7</f>
        <v>-7985</v>
      </c>
    </row>
    <row r="8" spans="1:4" ht="20.100000000000001" customHeight="1">
      <c r="A8" s="34" t="s">
        <v>28</v>
      </c>
      <c r="B8" s="35">
        <v>44605</v>
      </c>
      <c r="C8" s="36">
        <v>42415</v>
      </c>
      <c r="D8" s="36">
        <f t="shared" ref="D8:D15" si="0">+C8-B8</f>
        <v>-2190</v>
      </c>
    </row>
    <row r="9" spans="1:4" ht="20.100000000000001" customHeight="1">
      <c r="A9" s="34" t="s">
        <v>29</v>
      </c>
      <c r="B9" s="35">
        <v>159064</v>
      </c>
      <c r="C9" s="36">
        <v>103807</v>
      </c>
      <c r="D9" s="36">
        <f t="shared" si="0"/>
        <v>-55257</v>
      </c>
    </row>
    <row r="10" spans="1:4" ht="20.100000000000001" customHeight="1">
      <c r="A10" s="34" t="s">
        <v>30</v>
      </c>
      <c r="B10" s="35">
        <v>116529</v>
      </c>
      <c r="C10" s="36">
        <v>97707</v>
      </c>
      <c r="D10" s="36">
        <f t="shared" si="0"/>
        <v>-18822</v>
      </c>
    </row>
    <row r="11" spans="1:4" ht="20.100000000000001" customHeight="1">
      <c r="A11" s="34" t="s">
        <v>31</v>
      </c>
      <c r="B11" s="35">
        <v>116663</v>
      </c>
      <c r="C11" s="36">
        <v>97198</v>
      </c>
      <c r="D11" s="36">
        <f t="shared" si="0"/>
        <v>-19465</v>
      </c>
    </row>
    <row r="12" spans="1:4" ht="20.100000000000001" customHeight="1">
      <c r="A12" s="54" t="s">
        <v>32</v>
      </c>
      <c r="B12" s="55">
        <v>61788</v>
      </c>
      <c r="C12" s="56">
        <v>65440</v>
      </c>
      <c r="D12" s="56">
        <f t="shared" si="0"/>
        <v>3652</v>
      </c>
    </row>
    <row r="13" spans="1:4" ht="20.100000000000001" customHeight="1">
      <c r="A13" s="34" t="s">
        <v>33</v>
      </c>
      <c r="B13" s="35">
        <v>47679</v>
      </c>
      <c r="C13" s="36">
        <v>35553</v>
      </c>
      <c r="D13" s="36">
        <f t="shared" si="0"/>
        <v>-12126</v>
      </c>
    </row>
    <row r="14" spans="1:4" ht="20.100000000000001" customHeight="1">
      <c r="A14" s="34"/>
      <c r="B14" s="34"/>
      <c r="C14" s="38"/>
      <c r="D14" s="38" t="s">
        <v>26</v>
      </c>
    </row>
    <row r="15" spans="1:4" ht="20.100000000000001" customHeight="1" thickBot="1">
      <c r="A15" s="29" t="s">
        <v>3</v>
      </c>
      <c r="B15" s="30">
        <f>SUM(B7:B14)</f>
        <v>619572</v>
      </c>
      <c r="C15" s="30">
        <f>SUM(C7:C14)</f>
        <v>507379</v>
      </c>
      <c r="D15" s="30">
        <f t="shared" si="0"/>
        <v>-112193</v>
      </c>
    </row>
    <row r="16" spans="1:4">
      <c r="A16" s="39" t="s">
        <v>41</v>
      </c>
      <c r="B16" s="40"/>
      <c r="C16" s="40"/>
    </row>
    <row r="17" spans="1:4">
      <c r="A17" s="39" t="s">
        <v>68</v>
      </c>
    </row>
    <row r="19" spans="1:4" ht="18" customHeight="1">
      <c r="A19" s="115" t="s">
        <v>74</v>
      </c>
      <c r="B19" s="115"/>
      <c r="C19" s="115"/>
      <c r="D19" s="79"/>
    </row>
    <row r="20" spans="1:4" ht="18" customHeight="1">
      <c r="A20" s="115" t="s">
        <v>84</v>
      </c>
      <c r="B20" s="115"/>
      <c r="C20" s="115"/>
      <c r="D20" s="78"/>
    </row>
    <row r="21" spans="1:4" ht="18" customHeight="1" thickBot="1"/>
    <row r="22" spans="1:4" ht="18" customHeight="1">
      <c r="A22" s="69" t="s">
        <v>39</v>
      </c>
      <c r="B22" s="28" t="s">
        <v>75</v>
      </c>
      <c r="C22" s="28" t="s">
        <v>5</v>
      </c>
      <c r="D22" s="70"/>
    </row>
    <row r="23" spans="1:4" ht="18" customHeight="1" thickBot="1">
      <c r="A23" s="75" t="s">
        <v>26</v>
      </c>
      <c r="B23" s="77">
        <v>2011</v>
      </c>
      <c r="C23" s="76" t="s">
        <v>26</v>
      </c>
      <c r="D23" s="70"/>
    </row>
    <row r="24" spans="1:4" ht="18" customHeight="1">
      <c r="A24" s="31" t="s">
        <v>27</v>
      </c>
      <c r="B24" s="80">
        <f>+comuna1!F27</f>
        <v>100498</v>
      </c>
      <c r="C24" s="81">
        <f>+B24*100/B32</f>
        <v>14.975829573158011</v>
      </c>
      <c r="D24" s="71"/>
    </row>
    <row r="25" spans="1:4" ht="18" customHeight="1">
      <c r="A25" s="34" t="s">
        <v>28</v>
      </c>
      <c r="B25" s="82">
        <f>+comuna3!F27</f>
        <v>46887</v>
      </c>
      <c r="C25" s="83">
        <f>+B25*100/$B$32</f>
        <v>6.9869223387197721</v>
      </c>
      <c r="D25" s="71"/>
    </row>
    <row r="26" spans="1:4" ht="18" customHeight="1">
      <c r="A26" s="34" t="s">
        <v>29</v>
      </c>
      <c r="B26" s="82">
        <f>+comuna17!F27</f>
        <v>152793</v>
      </c>
      <c r="C26" s="83">
        <f t="shared" ref="C26:C32" si="1">+B26*100/$B$32</f>
        <v>22.768631494870863</v>
      </c>
      <c r="D26" s="71"/>
    </row>
    <row r="27" spans="1:4" ht="18" customHeight="1">
      <c r="A27" s="34" t="s">
        <v>30</v>
      </c>
      <c r="B27" s="82">
        <f>+comuna18!F27</f>
        <v>146773</v>
      </c>
      <c r="C27" s="83">
        <f t="shared" si="1"/>
        <v>21.871554000488771</v>
      </c>
      <c r="D27" s="71"/>
    </row>
    <row r="28" spans="1:4" ht="18" customHeight="1">
      <c r="A28" s="34" t="s">
        <v>31</v>
      </c>
      <c r="B28" s="82">
        <f>+COMUNA19!F27</f>
        <v>116760.99999999997</v>
      </c>
      <c r="C28" s="83">
        <f t="shared" si="1"/>
        <v>17.399279953745367</v>
      </c>
      <c r="D28" s="71"/>
    </row>
    <row r="29" spans="1:4" ht="18" customHeight="1">
      <c r="A29" s="34" t="s">
        <v>32</v>
      </c>
      <c r="B29" s="82">
        <f>+comuna20!F27</f>
        <v>70728</v>
      </c>
      <c r="C29" s="83">
        <f t="shared" si="1"/>
        <v>10.539617445623991</v>
      </c>
      <c r="D29" s="72"/>
    </row>
    <row r="30" spans="1:4" ht="18" customHeight="1">
      <c r="A30" s="34" t="s">
        <v>33</v>
      </c>
      <c r="B30" s="82">
        <f>+RURAL!F27</f>
        <v>36628</v>
      </c>
      <c r="C30" s="83">
        <f t="shared" si="1"/>
        <v>5.458165193393218</v>
      </c>
      <c r="D30" s="71"/>
    </row>
    <row r="31" spans="1:4" ht="18" customHeight="1">
      <c r="A31" s="34"/>
      <c r="B31" s="84"/>
      <c r="C31" s="83" t="s">
        <v>26</v>
      </c>
      <c r="D31" s="73"/>
    </row>
    <row r="32" spans="1:4" ht="18" customHeight="1" thickBot="1">
      <c r="A32" s="29" t="s">
        <v>3</v>
      </c>
      <c r="B32" s="30">
        <f>SUM(B24:B30)</f>
        <v>671068</v>
      </c>
      <c r="C32" s="85">
        <f t="shared" si="1"/>
        <v>100</v>
      </c>
      <c r="D32" s="74"/>
    </row>
    <row r="33" spans="1:3" ht="18" customHeight="1">
      <c r="A33" s="39" t="s">
        <v>41</v>
      </c>
      <c r="B33" s="40"/>
      <c r="C33" s="40"/>
    </row>
    <row r="34" spans="1:3" ht="18" customHeight="1">
      <c r="A34" s="39" t="s">
        <v>68</v>
      </c>
    </row>
  </sheetData>
  <mergeCells count="6">
    <mergeCell ref="A19:C19"/>
    <mergeCell ref="A20:C20"/>
    <mergeCell ref="B5:C5"/>
    <mergeCell ref="A1:D1"/>
    <mergeCell ref="A2:D2"/>
    <mergeCell ref="A3:D3"/>
  </mergeCells>
  <phoneticPr fontId="5" type="noConversion"/>
  <printOptions horizontalCentered="1" verticalCentered="1"/>
  <pageMargins left="0" right="0" top="0" bottom="0" header="0" footer="0"/>
  <pageSetup scale="130" orientation="portrait" horizontalDpi="1200" verticalDpi="1200" r:id="rId1"/>
  <headerFooter alignWithMargins="0">
    <oddFooter>&amp;COficina Estadistica ESE Ladera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comuna1</vt:lpstr>
      <vt:lpstr>comuna3</vt:lpstr>
      <vt:lpstr>comuna17</vt:lpstr>
      <vt:lpstr>comuna18</vt:lpstr>
      <vt:lpstr>COMUNA19</vt:lpstr>
      <vt:lpstr>comuna20</vt:lpstr>
      <vt:lpstr>RURAL</vt:lpstr>
      <vt:lpstr>ESELADERA</vt:lpstr>
      <vt:lpstr>RESUMEN CENSOS</vt:lpstr>
      <vt:lpstr>M.E.F.</vt:lpstr>
      <vt:lpstr>POBLACION INFANTIL</vt:lpstr>
      <vt:lpstr>Hoja1</vt:lpstr>
    </vt:vector>
  </TitlesOfParts>
  <Company>Secretaria de Salud Publica M.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ALFREDO ZAPATA ESCOBAR</dc:creator>
  <cp:lastModifiedBy>Ricardo Zuñiga</cp:lastModifiedBy>
  <cp:lastPrinted>2007-05-30T14:46:39Z</cp:lastPrinted>
  <dcterms:created xsi:type="dcterms:W3CDTF">2002-01-02T15:14:33Z</dcterms:created>
  <dcterms:modified xsi:type="dcterms:W3CDTF">2019-02-08T19:32:34Z</dcterms:modified>
</cp:coreProperties>
</file>